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kk\Downloads\"/>
    </mc:Choice>
  </mc:AlternateContent>
  <xr:revisionPtr revIDLastSave="0" documentId="8_{2CF360C4-9045-41E1-9E0F-D3C6BBDD6B69}" xr6:coauthVersionLast="45" xr6:coauthVersionMax="45" xr10:uidLastSave="{00000000-0000-0000-0000-000000000000}"/>
  <bookViews>
    <workbookView xWindow="4128" yWindow="0" windowWidth="17424" windowHeight="113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6" i="1" l="1"/>
  <c r="B64" i="1"/>
  <c r="N32" i="1"/>
  <c r="G5" i="1"/>
  <c r="F23" i="1"/>
  <c r="B7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O5" i="1"/>
  <c r="M5" i="1"/>
  <c r="V67" i="1" s="1"/>
  <c r="G28" i="1"/>
  <c r="X62" i="1" s="1"/>
  <c r="E28" i="1"/>
  <c r="V62" i="1" s="1"/>
  <c r="F29" i="1"/>
  <c r="N52" i="1"/>
  <c r="N53" i="1"/>
  <c r="N54" i="1"/>
  <c r="N55" i="1"/>
  <c r="N56" i="1"/>
  <c r="N57" i="1"/>
  <c r="M50" i="1"/>
  <c r="U61" i="1" s="1"/>
  <c r="N51" i="1"/>
  <c r="O50" i="1"/>
  <c r="N44" i="1"/>
  <c r="N45" i="1"/>
  <c r="N46" i="1"/>
  <c r="N47" i="1"/>
  <c r="N48" i="1"/>
  <c r="N49" i="1"/>
  <c r="O42" i="1"/>
  <c r="X65" i="1" s="1"/>
  <c r="M42" i="1"/>
  <c r="V65" i="1" s="1"/>
  <c r="N43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N22" i="1"/>
  <c r="N23" i="1"/>
  <c r="N24" i="1"/>
  <c r="N25" i="1"/>
  <c r="N26" i="1"/>
  <c r="N27" i="1"/>
  <c r="N28" i="1"/>
  <c r="N29" i="1"/>
  <c r="N30" i="1"/>
  <c r="N31" i="1"/>
  <c r="N33" i="1"/>
  <c r="N34" i="1"/>
  <c r="N37" i="1"/>
  <c r="N38" i="1"/>
  <c r="N39" i="1"/>
  <c r="N40" i="1"/>
  <c r="N41" i="1"/>
  <c r="O35" i="1"/>
  <c r="X69" i="1" s="1"/>
  <c r="M35" i="1"/>
  <c r="V69" i="1" s="1"/>
  <c r="N36" i="1"/>
  <c r="S20" i="1"/>
  <c r="X64" i="1" s="1"/>
  <c r="Q20" i="1"/>
  <c r="V64" i="1" s="1"/>
  <c r="R21" i="1"/>
  <c r="O20" i="1"/>
  <c r="X63" i="1" s="1"/>
  <c r="M20" i="1"/>
  <c r="V63" i="1" s="1"/>
  <c r="N21" i="1"/>
  <c r="I5" i="1"/>
  <c r="U60" i="1" s="1"/>
  <c r="S5" i="1"/>
  <c r="X71" i="1" s="1"/>
  <c r="U5" i="1"/>
  <c r="V70" i="1" s="1"/>
  <c r="W5" i="1"/>
  <c r="X70" i="1" s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7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6" i="1"/>
  <c r="Q5" i="1"/>
  <c r="V71" i="1" s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K5" i="1"/>
  <c r="X60" i="1" s="1"/>
  <c r="J6" i="1"/>
  <c r="X68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6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5" i="1"/>
  <c r="B66" i="1"/>
  <c r="B67" i="1"/>
  <c r="B68" i="1"/>
  <c r="B69" i="1"/>
  <c r="B70" i="1"/>
  <c r="B71" i="1"/>
  <c r="B72" i="1"/>
  <c r="B73" i="1"/>
  <c r="B74" i="1"/>
  <c r="B8" i="1"/>
  <c r="B9" i="1"/>
  <c r="B10" i="1"/>
  <c r="B11" i="1"/>
  <c r="B6" i="1"/>
  <c r="C5" i="1"/>
  <c r="X66" i="1" s="1"/>
  <c r="A5" i="1"/>
  <c r="V66" i="1" s="1"/>
  <c r="V61" i="1"/>
  <c r="E5" i="1"/>
  <c r="V68" i="1" s="1"/>
  <c r="U63" i="1" l="1"/>
  <c r="F28" i="1"/>
  <c r="W62" i="1" s="1"/>
  <c r="U65" i="1"/>
  <c r="R5" i="1"/>
  <c r="W71" i="1" s="1"/>
  <c r="U66" i="1"/>
  <c r="U67" i="1"/>
  <c r="U68" i="1"/>
  <c r="U62" i="1"/>
  <c r="V60" i="1"/>
  <c r="U69" i="1"/>
  <c r="U64" i="1"/>
  <c r="U71" i="1"/>
  <c r="V5" i="1"/>
  <c r="W70" i="1" s="1"/>
  <c r="U70" i="1"/>
  <c r="J5" i="1"/>
  <c r="F5" i="1"/>
  <c r="W68" i="1" s="1"/>
  <c r="N42" i="1"/>
  <c r="W65" i="1" s="1"/>
  <c r="N5" i="1"/>
  <c r="W67" i="1" s="1"/>
  <c r="N35" i="1"/>
  <c r="W69" i="1" s="1"/>
  <c r="R20" i="1"/>
  <c r="W64" i="1" s="1"/>
  <c r="N50" i="1"/>
  <c r="W61" i="1" s="1"/>
  <c r="N20" i="1"/>
  <c r="W63" i="1" s="1"/>
  <c r="X67" i="1"/>
  <c r="B5" i="1"/>
  <c r="W66" i="1" s="1"/>
  <c r="U72" i="1" l="1"/>
  <c r="I3" i="1" s="1"/>
  <c r="V72" i="1" s="1"/>
  <c r="W60" i="1"/>
  <c r="W72" i="1" l="1"/>
  <c r="I1" i="1" s="1"/>
  <c r="X72" i="1" s="1"/>
</calcChain>
</file>

<file path=xl/sharedStrings.xml><?xml version="1.0" encoding="utf-8"?>
<sst xmlns="http://schemas.openxmlformats.org/spreadsheetml/2006/main" count="366" uniqueCount="354">
  <si>
    <t>AFRICA(55/49)</t>
  </si>
  <si>
    <t>INDIAN OCEAN(14/5)</t>
  </si>
  <si>
    <t>SOUTH AMERICA(14/12)</t>
  </si>
  <si>
    <t>PACIFIC OCEAN(39/14)</t>
  </si>
  <si>
    <t>Aland Islands</t>
  </si>
  <si>
    <t>Abu Dhabi</t>
  </si>
  <si>
    <t>Algeria</t>
  </si>
  <si>
    <t>Andaman-Nicobar  Isl</t>
  </si>
  <si>
    <t>Argentina</t>
  </si>
  <si>
    <t>Australia</t>
  </si>
  <si>
    <t>Albania</t>
  </si>
  <si>
    <t>Ajman</t>
  </si>
  <si>
    <t>Angola</t>
  </si>
  <si>
    <t>Br.Ind.Ocean Territory</t>
  </si>
  <si>
    <t>Bolivia</t>
  </si>
  <si>
    <t>Bismark Archipelago</t>
  </si>
  <si>
    <t>Andorra</t>
  </si>
  <si>
    <t>Bahrain</t>
  </si>
  <si>
    <t>Benin</t>
  </si>
  <si>
    <t>Christmas Isl</t>
  </si>
  <si>
    <t>Brazil</t>
  </si>
  <si>
    <t>Chatham Isl</t>
  </si>
  <si>
    <t>Austria</t>
  </si>
  <si>
    <t>Dubai</t>
  </si>
  <si>
    <t>Botswana</t>
  </si>
  <si>
    <t>Cocos Isl</t>
  </si>
  <si>
    <t>Chile</t>
  </si>
  <si>
    <t>Cook Isl</t>
  </si>
  <si>
    <t>Balearic Islands</t>
  </si>
  <si>
    <t>Fujeirah</t>
  </si>
  <si>
    <t>Burkina Faso</t>
  </si>
  <si>
    <t>Comoro Isl</t>
  </si>
  <si>
    <t>Colombia</t>
  </si>
  <si>
    <t>Easter Isl</t>
  </si>
  <si>
    <t>Belarus</t>
  </si>
  <si>
    <t>Egypt in Asia</t>
  </si>
  <si>
    <t>Burundi</t>
  </si>
  <si>
    <t>Lakshadweep</t>
  </si>
  <si>
    <t>Ecuador</t>
  </si>
  <si>
    <t>Fiji</t>
  </si>
  <si>
    <t>Belgium</t>
  </si>
  <si>
    <t>Iran</t>
  </si>
  <si>
    <t>Cabinda</t>
  </si>
  <si>
    <t>Madagascar</t>
  </si>
  <si>
    <t>French Guiana</t>
  </si>
  <si>
    <t>French Polynesia</t>
  </si>
  <si>
    <t>Bosnia&amp;Herzegovina</t>
  </si>
  <si>
    <t>Iraq</t>
  </si>
  <si>
    <t>Cameroon</t>
  </si>
  <si>
    <t>Maldive Isl</t>
  </si>
  <si>
    <t>Guyana</t>
  </si>
  <si>
    <t>Galapagos</t>
  </si>
  <si>
    <t>Bulgaria</t>
  </si>
  <si>
    <t>Israel</t>
  </si>
  <si>
    <t>Central Africa</t>
  </si>
  <si>
    <t>Mauritius</t>
  </si>
  <si>
    <t>Nueva Esparta (Margarita)</t>
  </si>
  <si>
    <t>Guam</t>
  </si>
  <si>
    <t>Corsica</t>
  </si>
  <si>
    <t>Jordan</t>
  </si>
  <si>
    <t>Chad</t>
  </si>
  <si>
    <t>Mayotte</t>
  </si>
  <si>
    <t>Paraguay</t>
  </si>
  <si>
    <t>Hawaii</t>
  </si>
  <si>
    <t>Crete</t>
  </si>
  <si>
    <t>Kuwait</t>
  </si>
  <si>
    <t>Congo (Braz)</t>
  </si>
  <si>
    <t>Reunion</t>
  </si>
  <si>
    <t>Peru</t>
  </si>
  <si>
    <t>Juan Fernandez</t>
  </si>
  <si>
    <t>Croatia</t>
  </si>
  <si>
    <t>Lebanon</t>
  </si>
  <si>
    <t>Congo (Kins)</t>
  </si>
  <si>
    <t>Rodriguez Isl</t>
  </si>
  <si>
    <t>Surinam</t>
  </si>
  <si>
    <t>Kiribati</t>
  </si>
  <si>
    <t>Cyprus</t>
  </si>
  <si>
    <t>Oman</t>
  </si>
  <si>
    <t>Djibouti</t>
  </si>
  <si>
    <t>Seychelles</t>
  </si>
  <si>
    <t>Uruguay</t>
  </si>
  <si>
    <t>Line/Phoenix Isl</t>
  </si>
  <si>
    <t>Cyprus (Turk)</t>
  </si>
  <si>
    <t>Palestine</t>
  </si>
  <si>
    <t>Egypt in Africa</t>
  </si>
  <si>
    <t>Zil Elwannyen Sesel</t>
  </si>
  <si>
    <t>Venezuela</t>
  </si>
  <si>
    <t>Lord Howe</t>
  </si>
  <si>
    <t>Czech</t>
  </si>
  <si>
    <t>Qatar</t>
  </si>
  <si>
    <t>Equatorial Guinea</t>
  </si>
  <si>
    <t>CARIBBEAN(30/13)</t>
  </si>
  <si>
    <t>Marquesas</t>
  </si>
  <si>
    <t>Denmark</t>
  </si>
  <si>
    <t>Ras Al Khaimah</t>
  </si>
  <si>
    <t>Eritrea</t>
  </si>
  <si>
    <t>Ascencion</t>
  </si>
  <si>
    <t>Anguilla</t>
  </si>
  <si>
    <t>Marshall Isl</t>
  </si>
  <si>
    <t>Dodecanese Isl.</t>
  </si>
  <si>
    <t>Saudi Arabia</t>
  </si>
  <si>
    <t>Ethiopia</t>
  </si>
  <si>
    <t>Azores</t>
  </si>
  <si>
    <t>Antigua</t>
  </si>
  <si>
    <t>Micronesia</t>
  </si>
  <si>
    <t>England(UK)</t>
  </si>
  <si>
    <t>Sharjah</t>
  </si>
  <si>
    <t>Gabon</t>
  </si>
  <si>
    <t>Bermuda</t>
  </si>
  <si>
    <t>Aruba</t>
  </si>
  <si>
    <t>Midway Isl</t>
  </si>
  <si>
    <t>Estonia</t>
  </si>
  <si>
    <t>Syria</t>
  </si>
  <si>
    <t>Gambia</t>
  </si>
  <si>
    <t>Canary Isl</t>
  </si>
  <si>
    <t>Bahamas</t>
  </si>
  <si>
    <t>Nauru</t>
  </si>
  <si>
    <t>Finland</t>
  </si>
  <si>
    <t>Umm Al Qaiwain</t>
  </si>
  <si>
    <t>Ghana</t>
  </si>
  <si>
    <t>Cape Verde</t>
  </si>
  <si>
    <t>Barbados</t>
  </si>
  <si>
    <t>New Caledonia</t>
  </si>
  <si>
    <t>France</t>
  </si>
  <si>
    <t>Yemen</t>
  </si>
  <si>
    <t>Guinea</t>
  </si>
  <si>
    <t>Falkland Isl</t>
  </si>
  <si>
    <t>Bonaire</t>
  </si>
  <si>
    <t>New Zealand</t>
  </si>
  <si>
    <t>Germany</t>
  </si>
  <si>
    <t>ASIA(51/32)</t>
  </si>
  <si>
    <t>Guinea-Bissau</t>
  </si>
  <si>
    <t>Faroe Isl</t>
  </si>
  <si>
    <t>Cayman Isl</t>
  </si>
  <si>
    <t>Niue</t>
  </si>
  <si>
    <t>Gibraltar</t>
  </si>
  <si>
    <t>Abkhazia</t>
  </si>
  <si>
    <t>Ivory Coast</t>
  </si>
  <si>
    <t>Fernando do Noronha</t>
  </si>
  <si>
    <t>Cuba</t>
  </si>
  <si>
    <t>Norfolk Isl</t>
  </si>
  <si>
    <t>Greece</t>
  </si>
  <si>
    <t>Afganistan</t>
  </si>
  <si>
    <t>Kenya</t>
  </si>
  <si>
    <t>Greenland</t>
  </si>
  <si>
    <t>Curacao</t>
  </si>
  <si>
    <t>Northern Marianas</t>
  </si>
  <si>
    <t>Guernsey</t>
  </si>
  <si>
    <t>Armenia</t>
  </si>
  <si>
    <t>Lesotho</t>
  </si>
  <si>
    <t>Iceland</t>
  </si>
  <si>
    <t>Dominica</t>
  </si>
  <si>
    <t>Ogasawara</t>
  </si>
  <si>
    <t>Hungary</t>
  </si>
  <si>
    <t>Azerbaijan</t>
  </si>
  <si>
    <t>Liberia</t>
  </si>
  <si>
    <t>Madeira</t>
  </si>
  <si>
    <t>Dominican Republic</t>
  </si>
  <si>
    <t>Palau</t>
  </si>
  <si>
    <t>Ionian Islands</t>
  </si>
  <si>
    <t>Bangladesh</t>
  </si>
  <si>
    <t>Libya</t>
  </si>
  <si>
    <t>St Helena</t>
  </si>
  <si>
    <t>Grenada</t>
  </si>
  <si>
    <t>Papua New Guinea</t>
  </si>
  <si>
    <t>Ireland</t>
  </si>
  <si>
    <t>Bhutan</t>
  </si>
  <si>
    <t>Malawi</t>
  </si>
  <si>
    <t>Tristan de Cunha</t>
  </si>
  <si>
    <t>Guadeloupe</t>
  </si>
  <si>
    <t>Pitcairn Isl</t>
  </si>
  <si>
    <t>Ireland, Northern</t>
  </si>
  <si>
    <t>Brunei</t>
  </si>
  <si>
    <t>Mali</t>
  </si>
  <si>
    <t>NORTH AMERICA(6/3)</t>
  </si>
  <si>
    <t>Haiti</t>
  </si>
  <si>
    <t>Ryukyu Isl</t>
  </si>
  <si>
    <t>Isle of Man</t>
  </si>
  <si>
    <t>Cambodia</t>
  </si>
  <si>
    <t>Mauritania</t>
  </si>
  <si>
    <t>Alaska</t>
  </si>
  <si>
    <t>Jamaica</t>
  </si>
  <si>
    <t>Samoa, American</t>
  </si>
  <si>
    <t>Italy</t>
  </si>
  <si>
    <t>China</t>
  </si>
  <si>
    <t>Morocco</t>
  </si>
  <si>
    <t>Canada</t>
  </si>
  <si>
    <t>Leeward Isl, French</t>
  </si>
  <si>
    <t>Samoa, Western</t>
  </si>
  <si>
    <t>Jersey</t>
  </si>
  <si>
    <t>East Timor</t>
  </si>
  <si>
    <t>Morocco (Spanish)</t>
  </si>
  <si>
    <t>Mexico</t>
  </si>
  <si>
    <t>Leeward Isl, Netherl.</t>
  </si>
  <si>
    <t>Solomon Isl</t>
  </si>
  <si>
    <t>Kaliningrad</t>
  </si>
  <si>
    <t>Georgia</t>
  </si>
  <si>
    <t>Mozambique</t>
  </si>
  <si>
    <t>Prince Edward Isl</t>
  </si>
  <si>
    <t>Martinique</t>
  </si>
  <si>
    <t>Tasmania</t>
  </si>
  <si>
    <t>Kosovo</t>
  </si>
  <si>
    <t>Hainan</t>
  </si>
  <si>
    <t>Namibia</t>
  </si>
  <si>
    <t>St. Pierre&amp;Miquelon</t>
  </si>
  <si>
    <t>Montserrat</t>
  </si>
  <si>
    <t>Tokelau</t>
  </si>
  <si>
    <t>Lampedusa</t>
  </si>
  <si>
    <t>Hong Kong</t>
  </si>
  <si>
    <t>Niger</t>
  </si>
  <si>
    <t>USA</t>
  </si>
  <si>
    <t>Puerto Rico</t>
  </si>
  <si>
    <t>Tonga</t>
  </si>
  <si>
    <t>Latvia</t>
  </si>
  <si>
    <t>India</t>
  </si>
  <si>
    <t>Nigeria</t>
  </si>
  <si>
    <t>CENTRAL AMERICA(7/7)</t>
  </si>
  <si>
    <t>San Andres&amp;Provid.</t>
  </si>
  <si>
    <t>Tuvalu</t>
  </si>
  <si>
    <t>Liechtenstein</t>
  </si>
  <si>
    <t>Indonesia (Java)</t>
  </si>
  <si>
    <t>Rio Muni (Eq.Guinea)</t>
  </si>
  <si>
    <t>Belize</t>
  </si>
  <si>
    <t>St Barts</t>
  </si>
  <si>
    <t>Vanuatu</t>
  </si>
  <si>
    <t>Lithuania</t>
  </si>
  <si>
    <t>Irian Jaya</t>
  </si>
  <si>
    <t>Rwanda</t>
  </si>
  <si>
    <t>Costa Rica</t>
  </si>
  <si>
    <t>St Kitts&amp;Nevis</t>
  </si>
  <si>
    <t>Wake Isl</t>
  </si>
  <si>
    <t>Luxembourg</t>
  </si>
  <si>
    <t>Japan</t>
  </si>
  <si>
    <t>Sao Tome&amp;Principe</t>
  </si>
  <si>
    <t>El Salvador</t>
  </si>
  <si>
    <t>St Lucia</t>
  </si>
  <si>
    <t>Wallis&amp;Futuna</t>
  </si>
  <si>
    <t>Macedonia</t>
  </si>
  <si>
    <t>Jeju Isl (South Korea)</t>
  </si>
  <si>
    <t>Senegal</t>
  </si>
  <si>
    <t>Guatemala</t>
  </si>
  <si>
    <t>St Maarten</t>
  </si>
  <si>
    <t>Malta</t>
  </si>
  <si>
    <t>Kalimantan</t>
  </si>
  <si>
    <t>Sierra Leone</t>
  </si>
  <si>
    <t>Honduras</t>
  </si>
  <si>
    <t>St.Vincent</t>
  </si>
  <si>
    <t>TCC</t>
  </si>
  <si>
    <t>Area</t>
  </si>
  <si>
    <t>UN</t>
  </si>
  <si>
    <t>Moldova</t>
  </si>
  <si>
    <t>Kashmir</t>
  </si>
  <si>
    <t>Somalia</t>
  </si>
  <si>
    <t>Nicaragua</t>
  </si>
  <si>
    <t>Trinidad&amp;Tobago</t>
  </si>
  <si>
    <t>Monaco</t>
  </si>
  <si>
    <t>Kazakhstan</t>
  </si>
  <si>
    <t>Somaliland (Br.)</t>
  </si>
  <si>
    <t>Panama</t>
  </si>
  <si>
    <t>Turks&amp;Caicos Isl</t>
  </si>
  <si>
    <t>ANTARCTICA(7/0)</t>
  </si>
  <si>
    <t>N/A</t>
  </si>
  <si>
    <t>Montenegro</t>
  </si>
  <si>
    <t>Kyrgyzstan</t>
  </si>
  <si>
    <t>South Africa</t>
  </si>
  <si>
    <t>Virgin Isl, US</t>
  </si>
  <si>
    <t>Netherlands</t>
  </si>
  <si>
    <t>Korea (North)</t>
  </si>
  <si>
    <t>Sudan</t>
  </si>
  <si>
    <t>Argentine</t>
  </si>
  <si>
    <t>Virgin Isl, Br.</t>
  </si>
  <si>
    <t>Norway</t>
  </si>
  <si>
    <t>Korea (South)</t>
  </si>
  <si>
    <t>Sudan South</t>
  </si>
  <si>
    <t>Australian</t>
  </si>
  <si>
    <t>Poland</t>
  </si>
  <si>
    <t>Laos</t>
  </si>
  <si>
    <t>Swaziland</t>
  </si>
  <si>
    <t>Chilean</t>
  </si>
  <si>
    <t>Portugal</t>
  </si>
  <si>
    <t>Lesser Sunda Isl.</t>
  </si>
  <si>
    <t>Tanzania</t>
  </si>
  <si>
    <t>Falkland Isl Depend.</t>
  </si>
  <si>
    <t>Romania</t>
  </si>
  <si>
    <t>Macau</t>
  </si>
  <si>
    <t>Togo</t>
  </si>
  <si>
    <t>French</t>
  </si>
  <si>
    <t>Russia</t>
  </si>
  <si>
    <t>Malaysia</t>
  </si>
  <si>
    <t>Tunisia</t>
  </si>
  <si>
    <t>Norwegian</t>
  </si>
  <si>
    <t>San Marino</t>
  </si>
  <si>
    <t>Moluka</t>
  </si>
  <si>
    <t>Uganda</t>
  </si>
  <si>
    <t>Sardinia</t>
  </si>
  <si>
    <t>Mongolia</t>
  </si>
  <si>
    <t>Western Sahara</t>
  </si>
  <si>
    <t>Scotland</t>
  </si>
  <si>
    <t>Myanmar(Burma)</t>
  </si>
  <si>
    <t>Zambia</t>
  </si>
  <si>
    <t>Serbia</t>
  </si>
  <si>
    <t>Nakhichevan</t>
  </si>
  <si>
    <t>Zanzibar</t>
  </si>
  <si>
    <t>Total %</t>
  </si>
  <si>
    <t>Sicily</t>
  </si>
  <si>
    <t>Nepal</t>
  </si>
  <si>
    <t>Zimbabwe</t>
  </si>
  <si>
    <t>Slovakia</t>
  </si>
  <si>
    <t>Pakistan</t>
  </si>
  <si>
    <t>Slovenia</t>
  </si>
  <si>
    <t>Philippines</t>
  </si>
  <si>
    <t>Spain</t>
  </si>
  <si>
    <t>Sabah</t>
  </si>
  <si>
    <t>Spitsbergen</t>
  </si>
  <si>
    <t>Sarawak</t>
  </si>
  <si>
    <t>Srpska</t>
  </si>
  <si>
    <t>Siberia</t>
  </si>
  <si>
    <t>Sweden</t>
  </si>
  <si>
    <t>Sikkim</t>
  </si>
  <si>
    <t>Switzerland</t>
  </si>
  <si>
    <t>Singapore</t>
  </si>
  <si>
    <t>Trans Dniester</t>
  </si>
  <si>
    <t>Sri Lanka</t>
  </si>
  <si>
    <t>Turkey (Europe)</t>
  </si>
  <si>
    <t>Sulawesi</t>
  </si>
  <si>
    <t>Ukraine</t>
  </si>
  <si>
    <t>Sumatra (Indonesia)</t>
  </si>
  <si>
    <t>Vatican City</t>
  </si>
  <si>
    <t>Taiwan</t>
  </si>
  <si>
    <t>Wales</t>
  </si>
  <si>
    <t>Tajikistan</t>
  </si>
  <si>
    <t>Thailand</t>
  </si>
  <si>
    <t>Tibet</t>
  </si>
  <si>
    <t>Turkey (Asia)</t>
  </si>
  <si>
    <t>Turkmenistan</t>
  </si>
  <si>
    <t>Uzbekistan</t>
  </si>
  <si>
    <t>Vietnam</t>
  </si>
  <si>
    <t>x</t>
  </si>
  <si>
    <t>Total number of countries visited UN (of total 193):</t>
  </si>
  <si>
    <t>Put x in boxes on the left of the country/region names which you have visited</t>
  </si>
  <si>
    <t>UN member countries are marked in bold</t>
  </si>
  <si>
    <t>According to TCC rules even the shortest visit would suffice — even if only a port-of-call, or a plane fuel stop</t>
  </si>
  <si>
    <t>Akrotiri and Dhekelia</t>
  </si>
  <si>
    <t>Socotra</t>
  </si>
  <si>
    <t>MIDDLE EAST(22/14)</t>
  </si>
  <si>
    <t>MIDDLE EAST(22/13)</t>
  </si>
  <si>
    <t>EUROPE(68/43)</t>
  </si>
  <si>
    <t>South Georgia and South Sandwich</t>
  </si>
  <si>
    <t>ATLANTIC OCEAN(14/2)</t>
  </si>
  <si>
    <t>Total number of countries visited TCC (of total 329):</t>
  </si>
  <si>
    <t>South Ossetia</t>
  </si>
  <si>
    <t>Austral Islands</t>
  </si>
  <si>
    <t>EUROPE(69/43)</t>
  </si>
  <si>
    <t>PACIFIC OCEAN(40/14)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</si>
</sst>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i/>
      <sz val="8"/>
      <color rgb="FF000000"/>
      <name val="Arial"/>
      <family val="2"/>
    </font>
    <font>
      <i/>
      <sz val="9"/>
      <color rgb="FF000000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b/>
      <sz val="10"/>
      <color theme="0" tint="-0.249977111117893"/>
      <name val="Arial"/>
      <family val="2"/>
    </font>
    <font>
      <i/>
      <sz val="12"/>
      <color theme="0" tint="-0.249977111117893"/>
      <name val="Arial"/>
      <family val="2"/>
    </font>
    <font>
      <i/>
      <sz val="14"/>
      <name val="Arial"/>
      <family val="2"/>
    </font>
    <font>
      <i/>
      <sz val="16"/>
      <name val="Arial"/>
      <family val="2"/>
    </font>
    <font>
      <i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C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C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C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CC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C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CC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C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CCFFFF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CCFFFF"/>
      </patternFill>
    </fill>
  </fills>
  <borders count="10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horizontal="left"/>
    </xf>
    <xf numFmtId="49" fontId="13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18" borderId="4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20" borderId="4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17" fillId="2" borderId="5" xfId="0" applyFont="1" applyFill="1" applyBorder="1" applyAlignment="1" applyProtection="1">
      <alignment horizontal="center"/>
    </xf>
    <xf numFmtId="0" fontId="2" fillId="3" borderId="6" xfId="0" applyFont="1" applyFill="1" applyBorder="1" applyProtection="1"/>
    <xf numFmtId="0" fontId="18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0" fontId="3" fillId="2" borderId="0" xfId="0" applyFont="1" applyFill="1" applyBorder="1" applyProtection="1"/>
    <xf numFmtId="0" fontId="15" fillId="2" borderId="0" xfId="0" applyFont="1" applyFill="1" applyBorder="1" applyProtection="1"/>
    <xf numFmtId="0" fontId="17" fillId="6" borderId="5" xfId="0" applyFont="1" applyFill="1" applyBorder="1" applyAlignment="1" applyProtection="1">
      <alignment horizontal="center"/>
    </xf>
    <xf numFmtId="0" fontId="2" fillId="7" borderId="6" xfId="0" applyFont="1" applyFill="1" applyBorder="1" applyProtection="1"/>
    <xf numFmtId="0" fontId="18" fillId="6" borderId="0" xfId="0" applyFont="1" applyFill="1" applyBorder="1" applyAlignment="1" applyProtection="1">
      <alignment horizontal="center"/>
    </xf>
    <xf numFmtId="0" fontId="3" fillId="6" borderId="0" xfId="0" applyFont="1" applyFill="1" applyBorder="1" applyProtection="1"/>
    <xf numFmtId="0" fontId="1" fillId="6" borderId="0" xfId="0" applyFont="1" applyFill="1" applyBorder="1" applyProtection="1"/>
    <xf numFmtId="0" fontId="3" fillId="6" borderId="0" xfId="0" applyFont="1" applyFill="1" applyBorder="1" applyAlignment="1" applyProtection="1">
      <alignment horizontal="left"/>
    </xf>
    <xf numFmtId="0" fontId="17" fillId="4" borderId="5" xfId="0" applyFont="1" applyFill="1" applyBorder="1" applyAlignment="1" applyProtection="1">
      <alignment horizontal="center"/>
    </xf>
    <xf numFmtId="0" fontId="2" fillId="5" borderId="6" xfId="0" applyFont="1" applyFill="1" applyBorder="1" applyProtection="1"/>
    <xf numFmtId="0" fontId="18" fillId="4" borderId="0" xfId="0" applyFont="1" applyFill="1" applyBorder="1" applyAlignment="1" applyProtection="1">
      <alignment horizontal="center"/>
    </xf>
    <xf numFmtId="0" fontId="1" fillId="4" borderId="0" xfId="0" applyFont="1" applyFill="1" applyBorder="1" applyProtection="1"/>
    <xf numFmtId="0" fontId="3" fillId="4" borderId="0" xfId="0" applyFont="1" applyFill="1" applyBorder="1" applyProtection="1"/>
    <xf numFmtId="0" fontId="8" fillId="4" borderId="0" xfId="0" applyFont="1" applyFill="1" applyBorder="1" applyProtection="1"/>
    <xf numFmtId="0" fontId="18" fillId="10" borderId="0" xfId="0" applyFont="1" applyFill="1" applyBorder="1" applyAlignment="1" applyProtection="1">
      <alignment horizontal="center"/>
    </xf>
    <xf numFmtId="0" fontId="3" fillId="10" borderId="0" xfId="0" applyFont="1" applyFill="1" applyBorder="1" applyProtection="1"/>
    <xf numFmtId="0" fontId="1" fillId="10" borderId="0" xfId="0" applyFont="1" applyFill="1" applyBorder="1" applyProtection="1"/>
    <xf numFmtId="0" fontId="3" fillId="10" borderId="0" xfId="0" applyFont="1" applyFill="1" applyBorder="1" applyAlignment="1" applyProtection="1">
      <alignment horizontal="left"/>
    </xf>
    <xf numFmtId="0" fontId="17" fillId="10" borderId="5" xfId="0" applyFont="1" applyFill="1" applyBorder="1" applyAlignment="1" applyProtection="1">
      <alignment horizontal="center"/>
    </xf>
    <xf numFmtId="0" fontId="2" fillId="11" borderId="6" xfId="0" applyFont="1" applyFill="1" applyBorder="1" applyProtection="1"/>
    <xf numFmtId="0" fontId="17" fillId="12" borderId="5" xfId="0" applyFont="1" applyFill="1" applyBorder="1" applyAlignment="1" applyProtection="1">
      <alignment horizontal="center"/>
    </xf>
    <xf numFmtId="0" fontId="2" fillId="13" borderId="6" xfId="0" applyFont="1" applyFill="1" applyBorder="1" applyProtection="1"/>
    <xf numFmtId="0" fontId="18" fillId="12" borderId="0" xfId="0" applyFont="1" applyFill="1" applyBorder="1" applyAlignment="1" applyProtection="1">
      <alignment horizontal="center"/>
    </xf>
    <xf numFmtId="0" fontId="1" fillId="12" borderId="0" xfId="0" applyFont="1" applyFill="1" applyBorder="1" applyProtection="1"/>
    <xf numFmtId="0" fontId="3" fillId="12" borderId="0" xfId="0" applyFont="1" applyFill="1" applyBorder="1" applyProtection="1"/>
    <xf numFmtId="0" fontId="17" fillId="8" borderId="5" xfId="0" applyFont="1" applyFill="1" applyBorder="1" applyAlignment="1" applyProtection="1">
      <alignment horizontal="center"/>
    </xf>
    <xf numFmtId="0" fontId="2" fillId="9" borderId="6" xfId="0" applyFont="1" applyFill="1" applyBorder="1" applyProtection="1"/>
    <xf numFmtId="0" fontId="18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0" fontId="3" fillId="8" borderId="0" xfId="0" applyFont="1" applyFill="1" applyBorder="1" applyProtection="1"/>
    <xf numFmtId="0" fontId="17" fillId="18" borderId="5" xfId="0" applyFont="1" applyFill="1" applyBorder="1" applyAlignment="1" applyProtection="1">
      <alignment horizontal="center"/>
    </xf>
    <xf numFmtId="0" fontId="2" fillId="19" borderId="6" xfId="0" applyFont="1" applyFill="1" applyBorder="1" applyProtection="1"/>
    <xf numFmtId="0" fontId="18" fillId="18" borderId="0" xfId="0" applyFont="1" applyFill="1" applyBorder="1" applyAlignment="1" applyProtection="1">
      <alignment horizontal="center"/>
    </xf>
    <xf numFmtId="0" fontId="1" fillId="18" borderId="0" xfId="0" applyFont="1" applyFill="1" applyBorder="1" applyProtection="1"/>
    <xf numFmtId="0" fontId="3" fillId="18" borderId="0" xfId="0" applyFont="1" applyFill="1" applyBorder="1" applyProtection="1"/>
    <xf numFmtId="0" fontId="17" fillId="14" borderId="5" xfId="0" applyFont="1" applyFill="1" applyBorder="1" applyAlignment="1" applyProtection="1">
      <alignment horizontal="center"/>
    </xf>
    <xf numFmtId="0" fontId="2" fillId="15" borderId="6" xfId="0" applyFont="1" applyFill="1" applyBorder="1" applyProtection="1"/>
    <xf numFmtId="0" fontId="18" fillId="14" borderId="0" xfId="0" applyFont="1" applyFill="1" applyBorder="1" applyAlignment="1" applyProtection="1">
      <alignment horizontal="center"/>
    </xf>
    <xf numFmtId="0" fontId="3" fillId="14" borderId="0" xfId="0" applyFont="1" applyFill="1" applyBorder="1" applyProtection="1"/>
    <xf numFmtId="0" fontId="17" fillId="20" borderId="5" xfId="0" applyFont="1" applyFill="1" applyBorder="1" applyAlignment="1" applyProtection="1">
      <alignment horizontal="center"/>
    </xf>
    <xf numFmtId="0" fontId="2" fillId="21" borderId="6" xfId="0" applyFont="1" applyFill="1" applyBorder="1" applyProtection="1"/>
    <xf numFmtId="0" fontId="18" fillId="20" borderId="0" xfId="0" applyFont="1" applyFill="1" applyBorder="1" applyAlignment="1" applyProtection="1">
      <alignment horizontal="center"/>
    </xf>
    <xf numFmtId="0" fontId="1" fillId="20" borderId="0" xfId="0" applyFont="1" applyFill="1" applyBorder="1" applyProtection="1"/>
    <xf numFmtId="0" fontId="17" fillId="22" borderId="5" xfId="0" applyFont="1" applyFill="1" applyBorder="1" applyAlignment="1" applyProtection="1">
      <alignment horizontal="center"/>
    </xf>
    <xf numFmtId="0" fontId="2" fillId="23" borderId="6" xfId="0" applyFont="1" applyFill="1" applyBorder="1" applyProtection="1"/>
    <xf numFmtId="0" fontId="18" fillId="22" borderId="0" xfId="0" applyFont="1" applyFill="1" applyBorder="1" applyAlignment="1" applyProtection="1">
      <alignment horizontal="center"/>
    </xf>
    <xf numFmtId="0" fontId="3" fillId="22" borderId="0" xfId="0" applyFont="1" applyFill="1" applyBorder="1" applyProtection="1"/>
    <xf numFmtId="0" fontId="1" fillId="22" borderId="0" xfId="0" applyFont="1" applyFill="1" applyBorder="1" applyProtection="1"/>
    <xf numFmtId="0" fontId="17" fillId="24" borderId="5" xfId="0" applyFont="1" applyFill="1" applyBorder="1" applyAlignment="1" applyProtection="1">
      <alignment horizontal="center"/>
    </xf>
    <xf numFmtId="0" fontId="2" fillId="25" borderId="6" xfId="0" applyFont="1" applyFill="1" applyBorder="1" applyProtection="1"/>
    <xf numFmtId="0" fontId="18" fillId="24" borderId="0" xfId="0" applyFont="1" applyFill="1" applyBorder="1" applyAlignment="1" applyProtection="1">
      <alignment horizontal="center"/>
    </xf>
    <xf numFmtId="0" fontId="1" fillId="24" borderId="0" xfId="0" applyFont="1" applyFill="1" applyBorder="1" applyProtection="1"/>
    <xf numFmtId="0" fontId="3" fillId="24" borderId="0" xfId="0" applyFont="1" applyFill="1" applyBorder="1" applyProtection="1"/>
    <xf numFmtId="0" fontId="17" fillId="16" borderId="5" xfId="0" applyFont="1" applyFill="1" applyBorder="1" applyAlignment="1" applyProtection="1">
      <alignment horizontal="center"/>
    </xf>
    <xf numFmtId="0" fontId="2" fillId="17" borderId="6" xfId="0" applyFont="1" applyFill="1" applyBorder="1" applyProtection="1"/>
    <xf numFmtId="0" fontId="18" fillId="16" borderId="0" xfId="0" applyFont="1" applyFill="1" applyBorder="1" applyAlignment="1" applyProtection="1">
      <alignment horizontal="center"/>
    </xf>
    <xf numFmtId="0" fontId="3" fillId="16" borderId="0" xfId="0" applyFont="1" applyFill="1" applyBorder="1" applyProtection="1"/>
    <xf numFmtId="0" fontId="1" fillId="16" borderId="0" xfId="0" applyFont="1" applyFill="1" applyBorder="1" applyProtection="1"/>
    <xf numFmtId="0" fontId="8" fillId="0" borderId="2" xfId="0" applyFont="1" applyFill="1" applyBorder="1" applyAlignment="1" applyProtection="1">
      <alignment horizontal="right"/>
      <protection locked="0"/>
    </xf>
    <xf numFmtId="1" fontId="10" fillId="0" borderId="2" xfId="0" applyNumberFormat="1" applyFont="1" applyFill="1" applyBorder="1" applyAlignment="1" applyProtection="1">
      <alignment horizontal="right"/>
      <protection locked="0"/>
    </xf>
    <xf numFmtId="0" fontId="3" fillId="0" borderId="2" xfId="0" applyFont="1" applyFill="1" applyBorder="1" applyProtection="1"/>
    <xf numFmtId="0" fontId="8" fillId="0" borderId="2" xfId="0" applyFont="1" applyFill="1" applyBorder="1" applyAlignment="1" applyProtection="1">
      <alignment horizontal="right"/>
    </xf>
    <xf numFmtId="0" fontId="2" fillId="0" borderId="2" xfId="0" applyFont="1" applyFill="1" applyBorder="1" applyProtection="1"/>
    <xf numFmtId="1" fontId="10" fillId="0" borderId="2" xfId="0" applyNumberFormat="1" applyFont="1" applyFill="1" applyBorder="1" applyAlignment="1" applyProtection="1">
      <alignment horizontal="right"/>
    </xf>
    <xf numFmtId="9" fontId="9" fillId="0" borderId="2" xfId="0" applyNumberFormat="1" applyFont="1" applyFill="1" applyBorder="1" applyAlignment="1" applyProtection="1">
      <alignment horizontal="right"/>
    </xf>
    <xf numFmtId="9" fontId="1" fillId="0" borderId="2" xfId="0" applyNumberFormat="1" applyFont="1" applyFill="1" applyBorder="1" applyProtection="1"/>
    <xf numFmtId="9" fontId="11" fillId="0" borderId="2" xfId="0" applyNumberFormat="1" applyFont="1" applyFill="1" applyBorder="1" applyAlignment="1" applyProtection="1">
      <alignment horizontal="right"/>
    </xf>
    <xf numFmtId="9" fontId="1" fillId="0" borderId="2" xfId="0" applyNumberFormat="1" applyFont="1" applyFill="1" applyBorder="1" applyAlignment="1" applyProtection="1">
      <alignment horizontal="right"/>
    </xf>
    <xf numFmtId="9" fontId="8" fillId="0" borderId="2" xfId="0" applyNumberFormat="1" applyFont="1" applyFill="1" applyBorder="1" applyAlignment="1" applyProtection="1">
      <alignment horizontal="right"/>
    </xf>
    <xf numFmtId="0" fontId="19" fillId="0" borderId="0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9" fillId="0" borderId="0" xfId="0" applyFont="1" applyFill="1" applyBorder="1" applyAlignment="1" applyProtection="1">
      <alignment vertical="center"/>
      <protection locked="0"/>
    </xf>
    <xf numFmtId="0" fontId="12" fillId="0" borderId="9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6" fillId="2" borderId="3" xfId="0" applyFont="1" applyFill="1" applyBorder="1" applyAlignment="1" applyProtection="1">
      <alignment horizontal="center"/>
      <protection locked="0"/>
    </xf>
    <xf numFmtId="0" fontId="16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5" fillId="6" borderId="3" xfId="0" applyFont="1" applyFill="1" applyBorder="1" applyAlignment="1" applyProtection="1">
      <alignment horizontal="center"/>
      <protection locked="0"/>
    </xf>
    <xf numFmtId="0" fontId="16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6" borderId="7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1" fontId="20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protection locked="0"/>
    </xf>
    <xf numFmtId="0" fontId="21" fillId="0" borderId="9" xfId="0" applyFont="1" applyBorder="1" applyAlignment="1" applyProtection="1">
      <protection locked="0"/>
    </xf>
    <xf numFmtId="0" fontId="1" fillId="10" borderId="4" xfId="0" applyFont="1" applyFill="1" applyBorder="1" applyAlignment="1" applyProtection="1">
      <alignment horizontal="center"/>
      <protection locked="0"/>
    </xf>
    <xf numFmtId="0" fontId="5" fillId="10" borderId="3" xfId="0" applyFont="1" applyFill="1" applyBorder="1" applyAlignment="1" applyProtection="1">
      <alignment horizontal="center"/>
      <protection locked="0"/>
    </xf>
    <xf numFmtId="0" fontId="5" fillId="10" borderId="1" xfId="0" applyFon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/>
      <protection locked="0"/>
    </xf>
    <xf numFmtId="0" fontId="5" fillId="10" borderId="8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5" fillId="12" borderId="3" xfId="0" applyFont="1" applyFill="1" applyBorder="1" applyAlignment="1" applyProtection="1">
      <alignment horizontal="center"/>
      <protection locked="0"/>
    </xf>
    <xf numFmtId="0" fontId="5" fillId="12" borderId="1" xfId="0" applyFont="1" applyFill="1" applyBorder="1" applyAlignment="1" applyProtection="1">
      <alignment horizontal="center"/>
      <protection locked="0"/>
    </xf>
    <xf numFmtId="0" fontId="16" fillId="12" borderId="1" xfId="0" applyFont="1" applyFill="1" applyBorder="1" applyAlignment="1" applyProtection="1">
      <alignment horizontal="center"/>
      <protection locked="0"/>
    </xf>
    <xf numFmtId="0" fontId="5" fillId="12" borderId="7" xfId="0" applyFont="1" applyFill="1" applyBorder="1" applyAlignment="1" applyProtection="1">
      <alignment horizontal="center"/>
      <protection locked="0"/>
    </xf>
    <xf numFmtId="0" fontId="5" fillId="8" borderId="3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 applyProtection="1">
      <alignment horizontal="center"/>
      <protection locked="0"/>
    </xf>
    <xf numFmtId="0" fontId="16" fillId="8" borderId="1" xfId="0" applyFont="1" applyFill="1" applyBorder="1" applyAlignment="1" applyProtection="1">
      <alignment horizontal="center"/>
      <protection locked="0"/>
    </xf>
    <xf numFmtId="0" fontId="5" fillId="8" borderId="7" xfId="0" applyFont="1" applyFill="1" applyBorder="1" applyAlignment="1" applyProtection="1">
      <alignment horizontal="center"/>
      <protection locked="0"/>
    </xf>
    <xf numFmtId="0" fontId="5" fillId="18" borderId="3" xfId="0" applyFont="1" applyFill="1" applyBorder="1" applyAlignment="1" applyProtection="1">
      <alignment horizontal="center"/>
      <protection locked="0"/>
    </xf>
    <xf numFmtId="0" fontId="5" fillId="18" borderId="1" xfId="0" applyFont="1" applyFill="1" applyBorder="1" applyAlignment="1" applyProtection="1">
      <alignment horizontal="center"/>
      <protection locked="0"/>
    </xf>
    <xf numFmtId="0" fontId="16" fillId="18" borderId="1" xfId="0" applyFont="1" applyFill="1" applyBorder="1" applyAlignment="1" applyProtection="1">
      <alignment horizontal="center"/>
      <protection locked="0"/>
    </xf>
    <xf numFmtId="0" fontId="5" fillId="18" borderId="7" xfId="0" applyFont="1" applyFill="1" applyBorder="1" applyAlignment="1" applyProtection="1">
      <alignment horizontal="center"/>
      <protection locked="0"/>
    </xf>
    <xf numFmtId="0" fontId="5" fillId="14" borderId="3" xfId="0" applyFont="1" applyFill="1" applyBorder="1" applyAlignment="1" applyProtection="1">
      <alignment horizontal="center"/>
      <protection locked="0"/>
    </xf>
    <xf numFmtId="0" fontId="5" fillId="14" borderId="1" xfId="0" applyFont="1" applyFill="1" applyBorder="1" applyAlignment="1" applyProtection="1">
      <alignment horizontal="center"/>
      <protection locked="0"/>
    </xf>
    <xf numFmtId="0" fontId="5" fillId="14" borderId="7" xfId="0" applyFont="1" applyFill="1" applyBorder="1" applyAlignment="1" applyProtection="1">
      <alignment horizontal="center"/>
      <protection locked="0"/>
    </xf>
    <xf numFmtId="0" fontId="5" fillId="20" borderId="3" xfId="0" applyFont="1" applyFill="1" applyBorder="1" applyAlignment="1" applyProtection="1">
      <alignment horizontal="center"/>
      <protection locked="0"/>
    </xf>
    <xf numFmtId="0" fontId="5" fillId="20" borderId="1" xfId="0" applyFont="1" applyFill="1" applyBorder="1" applyAlignment="1" applyProtection="1">
      <alignment horizontal="center"/>
      <protection locked="0"/>
    </xf>
    <xf numFmtId="0" fontId="1" fillId="22" borderId="4" xfId="0" applyFont="1" applyFill="1" applyBorder="1" applyAlignment="1" applyProtection="1">
      <alignment horizontal="center"/>
      <protection locked="0"/>
    </xf>
    <xf numFmtId="0" fontId="5" fillId="22" borderId="3" xfId="0" applyFont="1" applyFill="1" applyBorder="1" applyAlignment="1" applyProtection="1">
      <alignment horizontal="center"/>
      <protection locked="0"/>
    </xf>
    <xf numFmtId="0" fontId="5" fillId="22" borderId="1" xfId="0" applyFont="1" applyFill="1" applyBorder="1" applyAlignment="1" applyProtection="1">
      <alignment horizontal="center"/>
      <protection locked="0"/>
    </xf>
    <xf numFmtId="0" fontId="16" fillId="22" borderId="1" xfId="0" applyFont="1" applyFill="1" applyBorder="1" applyAlignment="1" applyProtection="1">
      <alignment horizontal="center"/>
      <protection locked="0"/>
    </xf>
    <xf numFmtId="0" fontId="5" fillId="22" borderId="7" xfId="0" applyFont="1" applyFill="1" applyBorder="1" applyAlignment="1" applyProtection="1">
      <alignment horizontal="center"/>
      <protection locked="0"/>
    </xf>
    <xf numFmtId="0" fontId="1" fillId="24" borderId="4" xfId="0" applyFont="1" applyFill="1" applyBorder="1" applyAlignment="1" applyProtection="1">
      <alignment horizontal="center"/>
      <protection locked="0"/>
    </xf>
    <xf numFmtId="0" fontId="5" fillId="24" borderId="3" xfId="0" applyFont="1" applyFill="1" applyBorder="1" applyAlignment="1" applyProtection="1">
      <alignment horizontal="center"/>
      <protection locked="0"/>
    </xf>
    <xf numFmtId="0" fontId="16" fillId="24" borderId="1" xfId="0" applyFont="1" applyFill="1" applyBorder="1" applyAlignment="1" applyProtection="1">
      <alignment horizontal="center"/>
      <protection locked="0"/>
    </xf>
    <xf numFmtId="0" fontId="5" fillId="24" borderId="1" xfId="0" applyFont="1" applyFill="1" applyBorder="1" applyAlignment="1" applyProtection="1">
      <alignment horizontal="center"/>
      <protection locked="0"/>
    </xf>
    <xf numFmtId="0" fontId="5" fillId="24" borderId="8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1" fillId="16" borderId="4" xfId="0" applyFont="1" applyFill="1" applyBorder="1" applyAlignment="1" applyProtection="1">
      <alignment horizontal="center"/>
      <protection locked="0"/>
    </xf>
    <xf numFmtId="0" fontId="5" fillId="16" borderId="3" xfId="0" applyFont="1" applyFill="1" applyBorder="1" applyAlignment="1" applyProtection="1">
      <alignment horizontal="center"/>
      <protection locked="0"/>
    </xf>
    <xf numFmtId="0" fontId="5" fillId="16" borderId="1" xfId="0" applyFont="1" applyFill="1" applyBorder="1" applyAlignment="1" applyProtection="1">
      <alignment horizontal="center"/>
      <protection locked="0"/>
    </xf>
    <xf numFmtId="0" fontId="5" fillId="16" borderId="8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>
      <protection locked="0"/>
    </xf>
    <xf numFmtId="0" fontId="0" fillId="0" borderId="0" xfId="0" quotePrefix="1" applyProtection="1">
      <protection locked="0"/>
    </xf>
    <xf numFmtId="0" fontId="6" fillId="8" borderId="0" xfId="0" applyFont="1" applyFill="1" applyBorder="1" applyAlignment="1" applyProtection="1">
      <alignment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1"/>
  <sheetViews>
    <sheetView tabSelected="1" workbookViewId="0"/>
  </sheetViews>
  <sheetFormatPr defaultRowHeight="14.4" x14ac:dyDescent="0.3"/>
  <cols>
    <col min="1" max="1" width="6.6640625" style="101" customWidth="1"/>
    <col min="2" max="3" width="4.6640625" customWidth="1"/>
    <col min="4" max="4" width="20.6640625" customWidth="1"/>
    <col min="5" max="5" width="6.6640625" style="101" customWidth="1"/>
    <col min="6" max="7" width="4.6640625" customWidth="1"/>
    <col min="8" max="8" width="20.6640625" customWidth="1"/>
    <col min="9" max="9" width="6.6640625" style="101" customWidth="1"/>
    <col min="10" max="11" width="4.6640625" customWidth="1"/>
    <col min="12" max="12" width="20.6640625" customWidth="1"/>
    <col min="13" max="13" width="6.6640625" customWidth="1"/>
    <col min="14" max="15" width="4.6640625" customWidth="1"/>
    <col min="16" max="16" width="20.6640625" customWidth="1"/>
    <col min="17" max="17" width="6.6640625" style="101" customWidth="1"/>
    <col min="18" max="19" width="4.6640625" customWidth="1"/>
    <col min="20" max="20" width="20.6640625" customWidth="1"/>
    <col min="21" max="21" width="6.6640625" style="101" customWidth="1"/>
    <col min="22" max="23" width="4.6640625" customWidth="1"/>
    <col min="24" max="24" width="20.6640625" customWidth="1"/>
  </cols>
  <sheetData>
    <row r="1" spans="1:26" ht="15" customHeight="1" x14ac:dyDescent="0.3">
      <c r="A1" s="94" t="s">
        <v>338</v>
      </c>
      <c r="B1" s="92"/>
      <c r="C1" s="92"/>
      <c r="D1" s="92"/>
      <c r="E1" s="94"/>
      <c r="F1" s="92"/>
      <c r="G1" s="92"/>
      <c r="H1" s="92"/>
      <c r="I1" s="112">
        <f>W72</f>
        <v>2</v>
      </c>
      <c r="P1" t="s">
        <v>339</v>
      </c>
    </row>
    <row r="2" spans="1:26" ht="15" customHeight="1" x14ac:dyDescent="0.3">
      <c r="A2" s="94"/>
      <c r="B2" s="92"/>
      <c r="C2" s="92"/>
      <c r="D2" s="92"/>
      <c r="E2" s="94"/>
      <c r="F2" s="92"/>
      <c r="G2" s="92"/>
      <c r="H2" s="92"/>
      <c r="I2" s="113"/>
      <c r="P2" t="s">
        <v>341</v>
      </c>
    </row>
    <row r="3" spans="1:26" ht="15" customHeight="1" x14ac:dyDescent="0.3">
      <c r="A3" s="102" t="s">
        <v>349</v>
      </c>
      <c r="B3" s="18"/>
      <c r="C3" s="18"/>
      <c r="D3" s="18"/>
      <c r="E3" s="102"/>
      <c r="F3" s="18"/>
      <c r="G3" s="18"/>
      <c r="H3" s="18"/>
      <c r="I3" s="112">
        <f>U72</f>
        <v>3</v>
      </c>
      <c r="P3" t="s">
        <v>340</v>
      </c>
    </row>
    <row r="4" spans="1:26" ht="15.75" customHeight="1" thickBot="1" x14ac:dyDescent="0.35">
      <c r="A4" s="95"/>
      <c r="B4" s="93"/>
      <c r="C4" s="93"/>
      <c r="D4" s="93"/>
      <c r="E4" s="95"/>
      <c r="F4" s="93"/>
      <c r="G4" s="93"/>
      <c r="H4" s="93"/>
      <c r="I4" s="114"/>
    </row>
    <row r="5" spans="1:26" ht="15" customHeight="1" thickBot="1" x14ac:dyDescent="0.35">
      <c r="A5" s="96">
        <f>COUNTA(A6:A78)</f>
        <v>3</v>
      </c>
      <c r="B5" s="19">
        <f>SUM(B6:B74)</f>
        <v>2</v>
      </c>
      <c r="C5" s="19">
        <f>COUNT(C6:C74)</f>
        <v>43</v>
      </c>
      <c r="D5" s="20" t="s">
        <v>346</v>
      </c>
      <c r="E5" s="103">
        <f>COUNTA(E6:E27)</f>
        <v>0</v>
      </c>
      <c r="F5" s="25">
        <f>SUM(F6:F27)</f>
        <v>0</v>
      </c>
      <c r="G5" s="25">
        <f>COUNT(G6:G27)</f>
        <v>13</v>
      </c>
      <c r="H5" s="26" t="s">
        <v>345</v>
      </c>
      <c r="I5" s="115">
        <f>COUNTA(I6:I60)</f>
        <v>0</v>
      </c>
      <c r="J5" s="41">
        <f>SUM(J6:J60)</f>
        <v>0</v>
      </c>
      <c r="K5" s="41">
        <f>COUNT(K6:K60)</f>
        <v>49</v>
      </c>
      <c r="L5" s="42" t="s">
        <v>0</v>
      </c>
      <c r="M5" s="13">
        <f>COUNTA(M6:M19)</f>
        <v>0</v>
      </c>
      <c r="N5" s="43">
        <f>SUM(N6:N19)</f>
        <v>0</v>
      </c>
      <c r="O5" s="43">
        <f>COUNT(O6:O19)</f>
        <v>5</v>
      </c>
      <c r="P5" s="44" t="s">
        <v>1</v>
      </c>
      <c r="Q5" s="138">
        <f>COUNTA(Q6:Q19)</f>
        <v>0</v>
      </c>
      <c r="R5" s="66">
        <f>SUM(R6:R19)</f>
        <v>0</v>
      </c>
      <c r="S5" s="66">
        <f>COUNT(S6:S19)</f>
        <v>12</v>
      </c>
      <c r="T5" s="67" t="s">
        <v>2</v>
      </c>
      <c r="U5" s="150">
        <f>COUNTA(U6:U45)</f>
        <v>0</v>
      </c>
      <c r="V5" s="76">
        <f>SUM(V6:V45)</f>
        <v>0</v>
      </c>
      <c r="W5" s="76">
        <f>COUNT(W6:W45)</f>
        <v>14</v>
      </c>
      <c r="X5" s="77" t="s">
        <v>3</v>
      </c>
    </row>
    <row r="6" spans="1:26" ht="15.6" x14ac:dyDescent="0.3">
      <c r="A6" s="97" t="s">
        <v>337</v>
      </c>
      <c r="B6" s="21">
        <f>IF(AND(A6="x",C6=1),1,0)</f>
        <v>0</v>
      </c>
      <c r="C6" s="21"/>
      <c r="D6" s="22" t="s">
        <v>4</v>
      </c>
      <c r="E6" s="104"/>
      <c r="F6" s="27">
        <f>IF(AND(E6="x",G6=1),1,0)</f>
        <v>0</v>
      </c>
      <c r="G6" s="27">
        <v>1</v>
      </c>
      <c r="H6" s="28" t="s">
        <v>5</v>
      </c>
      <c r="I6" s="116"/>
      <c r="J6" s="37">
        <f>IF(AND(I6="x",K6=1),1,0)</f>
        <v>0</v>
      </c>
      <c r="K6" s="37">
        <v>1</v>
      </c>
      <c r="L6" s="38" t="s">
        <v>6</v>
      </c>
      <c r="M6" s="121"/>
      <c r="N6" s="45">
        <f>IF(AND(M6="x",O6=1),1,0)</f>
        <v>0</v>
      </c>
      <c r="O6" s="45"/>
      <c r="P6" s="46" t="s">
        <v>7</v>
      </c>
      <c r="Q6" s="139"/>
      <c r="R6" s="68">
        <f>IF(AND(Q6="x",S6=1),1,0)</f>
        <v>0</v>
      </c>
      <c r="S6" s="68">
        <v>1</v>
      </c>
      <c r="T6" s="69" t="s">
        <v>8</v>
      </c>
      <c r="U6" s="151"/>
      <c r="V6" s="78">
        <f>IF(AND(U6="x",W6=1),1,0)</f>
        <v>0</v>
      </c>
      <c r="W6" s="78"/>
      <c r="X6" s="80" t="s">
        <v>351</v>
      </c>
      <c r="Y6" s="5"/>
    </row>
    <row r="7" spans="1:26" ht="15.6" x14ac:dyDescent="0.3">
      <c r="A7" s="97"/>
      <c r="B7" s="21">
        <f>IF(AND(A7="x",C7=1),1,0)</f>
        <v>0</v>
      </c>
      <c r="C7" s="21"/>
      <c r="D7" s="22" t="s">
        <v>342</v>
      </c>
      <c r="E7" s="105"/>
      <c r="F7" s="27">
        <f t="shared" ref="F7:F27" si="0">IF(AND(E7="x",G7=1),1,0)</f>
        <v>0</v>
      </c>
      <c r="G7" s="27"/>
      <c r="H7" s="29" t="s">
        <v>11</v>
      </c>
      <c r="I7" s="117"/>
      <c r="J7" s="37">
        <f t="shared" ref="J7:J60" si="1">IF(AND(I7="x",K7=1),1,0)</f>
        <v>0</v>
      </c>
      <c r="K7" s="37">
        <v>1</v>
      </c>
      <c r="L7" s="38" t="s">
        <v>12</v>
      </c>
      <c r="M7" s="122"/>
      <c r="N7" s="45">
        <f t="shared" ref="N7:N19" si="2">IF(AND(M7="x",O7=1),1,0)</f>
        <v>0</v>
      </c>
      <c r="O7" s="45"/>
      <c r="P7" s="46" t="s">
        <v>13</v>
      </c>
      <c r="Q7" s="140"/>
      <c r="R7" s="68">
        <f t="shared" ref="R7:R19" si="3">IF(AND(Q7="x",S7=1),1,0)</f>
        <v>0</v>
      </c>
      <c r="S7" s="68">
        <v>1</v>
      </c>
      <c r="T7" s="69" t="s">
        <v>14</v>
      </c>
      <c r="U7" s="152"/>
      <c r="V7" s="78">
        <f>IF(AND(U7="x",W7=1),1,0)</f>
        <v>0</v>
      </c>
      <c r="W7" s="78">
        <v>1</v>
      </c>
      <c r="X7" s="79" t="s">
        <v>9</v>
      </c>
      <c r="Y7" s="4"/>
    </row>
    <row r="8" spans="1:26" ht="15.6" x14ac:dyDescent="0.3">
      <c r="A8" s="98"/>
      <c r="B8" s="21">
        <f t="shared" ref="B8:B72" si="4">IF(AND(A8="x",C8=1),1,0)</f>
        <v>0</v>
      </c>
      <c r="C8" s="21">
        <v>1</v>
      </c>
      <c r="D8" s="23" t="s">
        <v>10</v>
      </c>
      <c r="E8" s="105"/>
      <c r="F8" s="27">
        <f t="shared" si="0"/>
        <v>0</v>
      </c>
      <c r="G8" s="27">
        <v>1</v>
      </c>
      <c r="H8" s="28" t="s">
        <v>17</v>
      </c>
      <c r="I8" s="118"/>
      <c r="J8" s="37">
        <f t="shared" si="1"/>
        <v>0</v>
      </c>
      <c r="K8" s="37">
        <v>1</v>
      </c>
      <c r="L8" s="38" t="s">
        <v>18</v>
      </c>
      <c r="M8" s="123"/>
      <c r="N8" s="45">
        <f t="shared" si="2"/>
        <v>0</v>
      </c>
      <c r="O8" s="45"/>
      <c r="P8" s="46" t="s">
        <v>19</v>
      </c>
      <c r="Q8" s="141"/>
      <c r="R8" s="68">
        <f t="shared" si="3"/>
        <v>0</v>
      </c>
      <c r="S8" s="68">
        <v>1</v>
      </c>
      <c r="T8" s="69" t="s">
        <v>20</v>
      </c>
      <c r="U8" s="152"/>
      <c r="V8" s="78">
        <f>IF(AND(U8="x",W8=1),1,0)</f>
        <v>0</v>
      </c>
      <c r="W8" s="78"/>
      <c r="X8" s="80" t="s">
        <v>15</v>
      </c>
      <c r="Y8" s="4"/>
    </row>
    <row r="9" spans="1:26" ht="15.6" x14ac:dyDescent="0.3">
      <c r="A9" s="98"/>
      <c r="B9" s="21">
        <f t="shared" si="4"/>
        <v>0</v>
      </c>
      <c r="C9" s="21">
        <v>1</v>
      </c>
      <c r="D9" s="23" t="s">
        <v>16</v>
      </c>
      <c r="E9" s="106"/>
      <c r="F9" s="27">
        <f t="shared" si="0"/>
        <v>0</v>
      </c>
      <c r="G9" s="27"/>
      <c r="H9" s="29" t="s">
        <v>23</v>
      </c>
      <c r="I9" s="117"/>
      <c r="J9" s="37">
        <f t="shared" si="1"/>
        <v>0</v>
      </c>
      <c r="K9" s="37">
        <v>1</v>
      </c>
      <c r="L9" s="38" t="s">
        <v>24</v>
      </c>
      <c r="M9" s="122"/>
      <c r="N9" s="45">
        <f t="shared" si="2"/>
        <v>0</v>
      </c>
      <c r="O9" s="45"/>
      <c r="P9" s="46" t="s">
        <v>25</v>
      </c>
      <c r="Q9" s="140"/>
      <c r="R9" s="68">
        <f t="shared" si="3"/>
        <v>0</v>
      </c>
      <c r="S9" s="68">
        <v>1</v>
      </c>
      <c r="T9" s="69" t="s">
        <v>26</v>
      </c>
      <c r="U9" s="152"/>
      <c r="V9" s="78">
        <f t="shared" ref="V8:V45" si="5">IF(AND(U9="x",W9=1),1,0)</f>
        <v>0</v>
      </c>
      <c r="W9" s="78"/>
      <c r="X9" s="80" t="s">
        <v>21</v>
      </c>
      <c r="Y9" s="4"/>
    </row>
    <row r="10" spans="1:26" ht="15.6" x14ac:dyDescent="0.3">
      <c r="A10" s="98"/>
      <c r="B10" s="21">
        <f t="shared" si="4"/>
        <v>0</v>
      </c>
      <c r="C10" s="21">
        <v>1</v>
      </c>
      <c r="D10" s="23" t="s">
        <v>22</v>
      </c>
      <c r="E10" s="106"/>
      <c r="F10" s="27">
        <f t="shared" si="0"/>
        <v>0</v>
      </c>
      <c r="G10" s="27"/>
      <c r="H10" s="29" t="s">
        <v>29</v>
      </c>
      <c r="I10" s="117"/>
      <c r="J10" s="37">
        <f t="shared" si="1"/>
        <v>0</v>
      </c>
      <c r="K10" s="37">
        <v>1</v>
      </c>
      <c r="L10" s="38" t="s">
        <v>30</v>
      </c>
      <c r="M10" s="123"/>
      <c r="N10" s="45">
        <f t="shared" si="2"/>
        <v>0</v>
      </c>
      <c r="O10" s="45">
        <v>1</v>
      </c>
      <c r="P10" s="47" t="s">
        <v>31</v>
      </c>
      <c r="Q10" s="140"/>
      <c r="R10" s="68">
        <f t="shared" si="3"/>
        <v>0</v>
      </c>
      <c r="S10" s="68">
        <v>1</v>
      </c>
      <c r="T10" s="69" t="s">
        <v>32</v>
      </c>
      <c r="U10" s="152"/>
      <c r="V10" s="78">
        <f t="shared" si="5"/>
        <v>0</v>
      </c>
      <c r="W10" s="78"/>
      <c r="X10" s="80" t="s">
        <v>27</v>
      </c>
      <c r="Y10" s="4"/>
      <c r="Z10" s="6"/>
    </row>
    <row r="11" spans="1:26" ht="15.6" x14ac:dyDescent="0.3">
      <c r="A11" s="98"/>
      <c r="B11" s="21">
        <f t="shared" si="4"/>
        <v>0</v>
      </c>
      <c r="C11" s="21"/>
      <c r="D11" s="22" t="s">
        <v>28</v>
      </c>
      <c r="E11" s="106"/>
      <c r="F11" s="27">
        <f t="shared" si="0"/>
        <v>0</v>
      </c>
      <c r="G11" s="27"/>
      <c r="H11" s="29" t="s">
        <v>35</v>
      </c>
      <c r="I11" s="117"/>
      <c r="J11" s="37">
        <f t="shared" si="1"/>
        <v>0</v>
      </c>
      <c r="K11" s="37">
        <v>1</v>
      </c>
      <c r="L11" s="38" t="s">
        <v>36</v>
      </c>
      <c r="M11" s="122"/>
      <c r="N11" s="45">
        <f t="shared" si="2"/>
        <v>0</v>
      </c>
      <c r="O11" s="45"/>
      <c r="P11" s="46" t="s">
        <v>37</v>
      </c>
      <c r="Q11" s="140"/>
      <c r="R11" s="68">
        <f t="shared" si="3"/>
        <v>0</v>
      </c>
      <c r="S11" s="68">
        <v>1</v>
      </c>
      <c r="T11" s="69" t="s">
        <v>38</v>
      </c>
      <c r="U11" s="152"/>
      <c r="V11" s="78">
        <f t="shared" si="5"/>
        <v>0</v>
      </c>
      <c r="W11" s="78"/>
      <c r="X11" s="80" t="s">
        <v>33</v>
      </c>
      <c r="Y11" s="5"/>
      <c r="Z11" s="6"/>
    </row>
    <row r="12" spans="1:26" ht="15.6" x14ac:dyDescent="0.3">
      <c r="A12" s="99"/>
      <c r="B12" s="21">
        <f t="shared" si="4"/>
        <v>0</v>
      </c>
      <c r="C12" s="21">
        <v>1</v>
      </c>
      <c r="D12" s="23" t="s">
        <v>34</v>
      </c>
      <c r="E12" s="106"/>
      <c r="F12" s="27">
        <f t="shared" si="0"/>
        <v>0</v>
      </c>
      <c r="G12" s="27">
        <v>1</v>
      </c>
      <c r="H12" s="28" t="s">
        <v>41</v>
      </c>
      <c r="I12" s="118"/>
      <c r="J12" s="37">
        <f t="shared" si="1"/>
        <v>0</v>
      </c>
      <c r="K12" s="37"/>
      <c r="L12" s="39" t="s">
        <v>42</v>
      </c>
      <c r="M12" s="122"/>
      <c r="N12" s="45">
        <f t="shared" si="2"/>
        <v>0</v>
      </c>
      <c r="O12" s="45">
        <v>1</v>
      </c>
      <c r="P12" s="47" t="s">
        <v>43</v>
      </c>
      <c r="Q12" s="141"/>
      <c r="R12" s="68">
        <f t="shared" si="3"/>
        <v>0</v>
      </c>
      <c r="S12" s="68"/>
      <c r="T12" s="70" t="s">
        <v>44</v>
      </c>
      <c r="U12" s="152"/>
      <c r="V12" s="78">
        <f t="shared" si="5"/>
        <v>0</v>
      </c>
      <c r="W12" s="78">
        <v>1</v>
      </c>
      <c r="X12" s="79" t="s">
        <v>39</v>
      </c>
      <c r="Y12" s="4"/>
      <c r="Z12" s="6"/>
    </row>
    <row r="13" spans="1:26" ht="15.6" x14ac:dyDescent="0.3">
      <c r="A13" s="99"/>
      <c r="B13" s="21">
        <f t="shared" si="4"/>
        <v>0</v>
      </c>
      <c r="C13" s="21">
        <v>1</v>
      </c>
      <c r="D13" s="23" t="s">
        <v>40</v>
      </c>
      <c r="E13" s="106"/>
      <c r="F13" s="27">
        <f t="shared" si="0"/>
        <v>0</v>
      </c>
      <c r="G13" s="27">
        <v>1</v>
      </c>
      <c r="H13" s="28" t="s">
        <v>47</v>
      </c>
      <c r="I13" s="117"/>
      <c r="J13" s="37">
        <f t="shared" si="1"/>
        <v>0</v>
      </c>
      <c r="K13" s="37">
        <v>1</v>
      </c>
      <c r="L13" s="40" t="s">
        <v>48</v>
      </c>
      <c r="M13" s="122"/>
      <c r="N13" s="45">
        <f t="shared" si="2"/>
        <v>0</v>
      </c>
      <c r="O13" s="45">
        <v>1</v>
      </c>
      <c r="P13" s="47" t="s">
        <v>49</v>
      </c>
      <c r="Q13" s="140"/>
      <c r="R13" s="68">
        <f t="shared" si="3"/>
        <v>0</v>
      </c>
      <c r="S13" s="68">
        <v>1</v>
      </c>
      <c r="T13" s="69" t="s">
        <v>50</v>
      </c>
      <c r="U13" s="152"/>
      <c r="V13" s="78">
        <f t="shared" si="5"/>
        <v>0</v>
      </c>
      <c r="W13" s="78"/>
      <c r="X13" s="80" t="s">
        <v>45</v>
      </c>
      <c r="Y13" s="4"/>
      <c r="Z13" s="6"/>
    </row>
    <row r="14" spans="1:26" ht="15.6" x14ac:dyDescent="0.3">
      <c r="A14" s="99"/>
      <c r="B14" s="21">
        <f t="shared" si="4"/>
        <v>0</v>
      </c>
      <c r="C14" s="21">
        <v>1</v>
      </c>
      <c r="D14" s="23" t="s">
        <v>46</v>
      </c>
      <c r="E14" s="106"/>
      <c r="F14" s="27">
        <f t="shared" si="0"/>
        <v>0</v>
      </c>
      <c r="G14" s="27">
        <v>1</v>
      </c>
      <c r="H14" s="30" t="s">
        <v>53</v>
      </c>
      <c r="I14" s="117"/>
      <c r="J14" s="37">
        <f t="shared" si="1"/>
        <v>0</v>
      </c>
      <c r="K14" s="37">
        <v>1</v>
      </c>
      <c r="L14" s="38" t="s">
        <v>54</v>
      </c>
      <c r="M14" s="122"/>
      <c r="N14" s="45">
        <f t="shared" si="2"/>
        <v>0</v>
      </c>
      <c r="O14" s="45">
        <v>1</v>
      </c>
      <c r="P14" s="47" t="s">
        <v>55</v>
      </c>
      <c r="Q14" s="140"/>
      <c r="R14" s="68">
        <f t="shared" si="3"/>
        <v>0</v>
      </c>
      <c r="S14" s="68"/>
      <c r="T14" s="70" t="s">
        <v>56</v>
      </c>
      <c r="U14" s="152"/>
      <c r="V14" s="78">
        <f t="shared" si="5"/>
        <v>0</v>
      </c>
      <c r="W14" s="78"/>
      <c r="X14" s="80" t="s">
        <v>51</v>
      </c>
      <c r="Y14" s="4"/>
      <c r="Z14" s="6"/>
    </row>
    <row r="15" spans="1:26" ht="15.6" x14ac:dyDescent="0.3">
      <c r="A15" s="99"/>
      <c r="B15" s="21">
        <f t="shared" si="4"/>
        <v>0</v>
      </c>
      <c r="C15" s="21">
        <v>1</v>
      </c>
      <c r="D15" s="23" t="s">
        <v>52</v>
      </c>
      <c r="E15" s="106"/>
      <c r="F15" s="27">
        <f t="shared" si="0"/>
        <v>0</v>
      </c>
      <c r="G15" s="27">
        <v>1</v>
      </c>
      <c r="H15" s="28" t="s">
        <v>59</v>
      </c>
      <c r="I15" s="117"/>
      <c r="J15" s="37">
        <f t="shared" si="1"/>
        <v>0</v>
      </c>
      <c r="K15" s="37">
        <v>1</v>
      </c>
      <c r="L15" s="38" t="s">
        <v>60</v>
      </c>
      <c r="M15" s="122"/>
      <c r="N15" s="45">
        <f t="shared" si="2"/>
        <v>0</v>
      </c>
      <c r="O15" s="45"/>
      <c r="P15" s="46" t="s">
        <v>61</v>
      </c>
      <c r="Q15" s="140"/>
      <c r="R15" s="68">
        <f t="shared" si="3"/>
        <v>0</v>
      </c>
      <c r="S15" s="68">
        <v>1</v>
      </c>
      <c r="T15" s="69" t="s">
        <v>62</v>
      </c>
      <c r="U15" s="152"/>
      <c r="V15" s="78">
        <f t="shared" si="5"/>
        <v>0</v>
      </c>
      <c r="W15" s="78"/>
      <c r="X15" s="80" t="s">
        <v>57</v>
      </c>
      <c r="Y15" s="4"/>
      <c r="Z15" s="6"/>
    </row>
    <row r="16" spans="1:26" ht="15.6" x14ac:dyDescent="0.3">
      <c r="A16" s="99"/>
      <c r="B16" s="21">
        <f t="shared" si="4"/>
        <v>0</v>
      </c>
      <c r="C16" s="21"/>
      <c r="D16" s="22" t="s">
        <v>58</v>
      </c>
      <c r="E16" s="106"/>
      <c r="F16" s="27">
        <f t="shared" si="0"/>
        <v>0</v>
      </c>
      <c r="G16" s="27">
        <v>1</v>
      </c>
      <c r="H16" s="28" t="s">
        <v>65</v>
      </c>
      <c r="I16" s="117"/>
      <c r="J16" s="37">
        <f t="shared" si="1"/>
        <v>0</v>
      </c>
      <c r="K16" s="37">
        <v>1</v>
      </c>
      <c r="L16" s="38" t="s">
        <v>66</v>
      </c>
      <c r="M16" s="122"/>
      <c r="N16" s="45">
        <f t="shared" si="2"/>
        <v>0</v>
      </c>
      <c r="O16" s="45"/>
      <c r="P16" s="46" t="s">
        <v>67</v>
      </c>
      <c r="Q16" s="140"/>
      <c r="R16" s="68">
        <f t="shared" si="3"/>
        <v>0</v>
      </c>
      <c r="S16" s="68">
        <v>1</v>
      </c>
      <c r="T16" s="69" t="s">
        <v>68</v>
      </c>
      <c r="U16" s="152"/>
      <c r="V16" s="78">
        <f t="shared" si="5"/>
        <v>0</v>
      </c>
      <c r="W16" s="78"/>
      <c r="X16" s="80" t="s">
        <v>63</v>
      </c>
      <c r="Y16" s="4"/>
      <c r="Z16" s="6"/>
    </row>
    <row r="17" spans="1:26" ht="15.6" x14ac:dyDescent="0.3">
      <c r="A17" s="99"/>
      <c r="B17" s="21">
        <f t="shared" si="4"/>
        <v>0</v>
      </c>
      <c r="C17" s="21"/>
      <c r="D17" s="22" t="s">
        <v>64</v>
      </c>
      <c r="E17" s="106"/>
      <c r="F17" s="27">
        <f t="shared" si="0"/>
        <v>0</v>
      </c>
      <c r="G17" s="27">
        <v>1</v>
      </c>
      <c r="H17" s="28" t="s">
        <v>71</v>
      </c>
      <c r="I17" s="117"/>
      <c r="J17" s="37">
        <f t="shared" si="1"/>
        <v>0</v>
      </c>
      <c r="K17" s="37">
        <v>1</v>
      </c>
      <c r="L17" s="38" t="s">
        <v>72</v>
      </c>
      <c r="M17" s="122"/>
      <c r="N17" s="45">
        <f t="shared" si="2"/>
        <v>0</v>
      </c>
      <c r="O17" s="45"/>
      <c r="P17" s="46" t="s">
        <v>73</v>
      </c>
      <c r="Q17" s="140"/>
      <c r="R17" s="68">
        <f t="shared" si="3"/>
        <v>0</v>
      </c>
      <c r="S17" s="68">
        <v>1</v>
      </c>
      <c r="T17" s="69" t="s">
        <v>74</v>
      </c>
      <c r="U17" s="152"/>
      <c r="V17" s="78">
        <f t="shared" si="5"/>
        <v>0</v>
      </c>
      <c r="W17" s="78"/>
      <c r="X17" s="80" t="s">
        <v>69</v>
      </c>
      <c r="Y17" s="5"/>
      <c r="Z17" s="6"/>
    </row>
    <row r="18" spans="1:26" ht="15.6" x14ac:dyDescent="0.3">
      <c r="A18" s="99"/>
      <c r="B18" s="21">
        <f t="shared" si="4"/>
        <v>0</v>
      </c>
      <c r="C18" s="21">
        <v>1</v>
      </c>
      <c r="D18" s="23" t="s">
        <v>70</v>
      </c>
      <c r="E18" s="106"/>
      <c r="F18" s="27">
        <f t="shared" si="0"/>
        <v>0</v>
      </c>
      <c r="G18" s="27">
        <v>1</v>
      </c>
      <c r="H18" s="28" t="s">
        <v>77</v>
      </c>
      <c r="I18" s="117"/>
      <c r="J18" s="37">
        <f t="shared" si="1"/>
        <v>0</v>
      </c>
      <c r="K18" s="37">
        <v>1</v>
      </c>
      <c r="L18" s="38" t="s">
        <v>78</v>
      </c>
      <c r="M18" s="122"/>
      <c r="N18" s="45">
        <f t="shared" si="2"/>
        <v>0</v>
      </c>
      <c r="O18" s="45">
        <v>1</v>
      </c>
      <c r="P18" s="47" t="s">
        <v>79</v>
      </c>
      <c r="Q18" s="140"/>
      <c r="R18" s="68">
        <f t="shared" si="3"/>
        <v>0</v>
      </c>
      <c r="S18" s="68">
        <v>1</v>
      </c>
      <c r="T18" s="69" t="s">
        <v>80</v>
      </c>
      <c r="U18" s="152"/>
      <c r="V18" s="78">
        <f t="shared" si="5"/>
        <v>0</v>
      </c>
      <c r="W18" s="78">
        <v>1</v>
      </c>
      <c r="X18" s="79" t="s">
        <v>75</v>
      </c>
      <c r="Y18" s="4"/>
      <c r="Z18" s="6"/>
    </row>
    <row r="19" spans="1:26" ht="16.2" thickBot="1" x14ac:dyDescent="0.35">
      <c r="A19" s="99"/>
      <c r="B19" s="21">
        <f t="shared" si="4"/>
        <v>0</v>
      </c>
      <c r="C19" s="21">
        <v>1</v>
      </c>
      <c r="D19" s="23" t="s">
        <v>76</v>
      </c>
      <c r="E19" s="106"/>
      <c r="F19" s="27">
        <f t="shared" si="0"/>
        <v>0</v>
      </c>
      <c r="G19" s="27"/>
      <c r="H19" s="29" t="s">
        <v>83</v>
      </c>
      <c r="I19" s="117"/>
      <c r="J19" s="37">
        <f t="shared" si="1"/>
        <v>0</v>
      </c>
      <c r="K19" s="37">
        <v>1</v>
      </c>
      <c r="L19" s="38" t="s">
        <v>84</v>
      </c>
      <c r="M19" s="124"/>
      <c r="N19" s="45">
        <f t="shared" si="2"/>
        <v>0</v>
      </c>
      <c r="O19" s="45"/>
      <c r="P19" s="46" t="s">
        <v>85</v>
      </c>
      <c r="Q19" s="142"/>
      <c r="R19" s="68">
        <f t="shared" si="3"/>
        <v>0</v>
      </c>
      <c r="S19" s="68">
        <v>1</v>
      </c>
      <c r="T19" s="69" t="s">
        <v>86</v>
      </c>
      <c r="U19" s="152"/>
      <c r="V19" s="78">
        <f t="shared" si="5"/>
        <v>0</v>
      </c>
      <c r="W19" s="78"/>
      <c r="X19" s="80" t="s">
        <v>81</v>
      </c>
      <c r="Y19" s="4"/>
      <c r="Z19" s="6"/>
    </row>
    <row r="20" spans="1:26" ht="16.2" thickBot="1" x14ac:dyDescent="0.35">
      <c r="A20" s="99"/>
      <c r="B20" s="21">
        <f t="shared" si="4"/>
        <v>0</v>
      </c>
      <c r="C20" s="21"/>
      <c r="D20" s="22" t="s">
        <v>82</v>
      </c>
      <c r="E20" s="106"/>
      <c r="F20" s="27">
        <f t="shared" si="0"/>
        <v>0</v>
      </c>
      <c r="G20" s="27">
        <v>1</v>
      </c>
      <c r="H20" s="28" t="s">
        <v>89</v>
      </c>
      <c r="I20" s="117"/>
      <c r="J20" s="37">
        <f t="shared" si="1"/>
        <v>0</v>
      </c>
      <c r="K20" s="37">
        <v>1</v>
      </c>
      <c r="L20" s="38" t="s">
        <v>90</v>
      </c>
      <c r="M20" s="14">
        <f>COUNTA(M21:M34)</f>
        <v>0</v>
      </c>
      <c r="N20" s="48">
        <f>SUM(N21:N34)</f>
        <v>0</v>
      </c>
      <c r="O20" s="48">
        <f>COUNT(O21:O34)</f>
        <v>2</v>
      </c>
      <c r="P20" s="49" t="s">
        <v>348</v>
      </c>
      <c r="Q20" s="143">
        <f>COUNTA(Q21:Q50)</f>
        <v>0</v>
      </c>
      <c r="R20" s="71">
        <f>SUM(R21:R50)</f>
        <v>0</v>
      </c>
      <c r="S20" s="71">
        <f>COUNT(S21:S50)</f>
        <v>13</v>
      </c>
      <c r="T20" s="72" t="s">
        <v>91</v>
      </c>
      <c r="U20" s="152"/>
      <c r="V20" s="78">
        <f t="shared" si="5"/>
        <v>0</v>
      </c>
      <c r="W20" s="78"/>
      <c r="X20" s="80" t="s">
        <v>87</v>
      </c>
      <c r="Y20" s="4"/>
      <c r="Z20" s="6"/>
    </row>
    <row r="21" spans="1:26" ht="15.6" x14ac:dyDescent="0.3">
      <c r="A21" s="99"/>
      <c r="B21" s="21">
        <f t="shared" si="4"/>
        <v>0</v>
      </c>
      <c r="C21" s="21">
        <v>1</v>
      </c>
      <c r="D21" s="23" t="s">
        <v>88</v>
      </c>
      <c r="E21" s="106"/>
      <c r="F21" s="27">
        <f t="shared" si="0"/>
        <v>0</v>
      </c>
      <c r="G21" s="27"/>
      <c r="H21" s="29" t="s">
        <v>94</v>
      </c>
      <c r="I21" s="117"/>
      <c r="J21" s="37">
        <f t="shared" si="1"/>
        <v>0</v>
      </c>
      <c r="K21" s="37">
        <v>1</v>
      </c>
      <c r="L21" s="38" t="s">
        <v>95</v>
      </c>
      <c r="M21" s="125"/>
      <c r="N21" s="50">
        <f>IF(AND(M21="x",O21=1),1,0)</f>
        <v>0</v>
      </c>
      <c r="O21" s="50"/>
      <c r="P21" s="51" t="s">
        <v>96</v>
      </c>
      <c r="Q21" s="144"/>
      <c r="R21" s="73">
        <f>IF(AND(Q21="x",S21=1),1,0)</f>
        <v>0</v>
      </c>
      <c r="S21" s="73"/>
      <c r="T21" s="74" t="s">
        <v>97</v>
      </c>
      <c r="U21" s="153"/>
      <c r="V21" s="78">
        <f t="shared" si="5"/>
        <v>0</v>
      </c>
      <c r="W21" s="78"/>
      <c r="X21" s="80" t="s">
        <v>92</v>
      </c>
      <c r="Y21" s="5"/>
      <c r="Z21" s="6"/>
    </row>
    <row r="22" spans="1:26" ht="15.6" x14ac:dyDescent="0.3">
      <c r="A22" s="99"/>
      <c r="B22" s="21">
        <f t="shared" si="4"/>
        <v>0</v>
      </c>
      <c r="C22" s="21">
        <v>1</v>
      </c>
      <c r="D22" s="23" t="s">
        <v>93</v>
      </c>
      <c r="E22" s="106"/>
      <c r="F22" s="27">
        <f t="shared" si="0"/>
        <v>0</v>
      </c>
      <c r="G22" s="27">
        <v>1</v>
      </c>
      <c r="H22" s="28" t="s">
        <v>100</v>
      </c>
      <c r="I22" s="117"/>
      <c r="J22" s="37">
        <f t="shared" si="1"/>
        <v>0</v>
      </c>
      <c r="K22" s="37">
        <v>1</v>
      </c>
      <c r="L22" s="38" t="s">
        <v>101</v>
      </c>
      <c r="M22" s="126"/>
      <c r="N22" s="50">
        <f t="shared" ref="N22:N34" si="6">IF(AND(M22="x",O22=1),1,0)</f>
        <v>0</v>
      </c>
      <c r="O22" s="50"/>
      <c r="P22" s="51" t="s">
        <v>102</v>
      </c>
      <c r="Q22" s="145"/>
      <c r="R22" s="73">
        <f t="shared" ref="R22:R50" si="7">IF(AND(Q22="x",S22=1),1,0)</f>
        <v>0</v>
      </c>
      <c r="S22" s="73">
        <v>1</v>
      </c>
      <c r="T22" s="75" t="s">
        <v>103</v>
      </c>
      <c r="U22" s="152"/>
      <c r="V22" s="78">
        <f t="shared" si="5"/>
        <v>0</v>
      </c>
      <c r="W22" s="78">
        <v>1</v>
      </c>
      <c r="X22" s="79" t="s">
        <v>98</v>
      </c>
      <c r="Y22" s="5"/>
      <c r="Z22" s="6"/>
    </row>
    <row r="23" spans="1:26" ht="15.6" x14ac:dyDescent="0.3">
      <c r="A23" s="99"/>
      <c r="B23" s="21">
        <f t="shared" si="4"/>
        <v>0</v>
      </c>
      <c r="C23" s="21"/>
      <c r="D23" s="22" t="s">
        <v>99</v>
      </c>
      <c r="E23" s="106"/>
      <c r="F23" s="27">
        <f t="shared" ref="F23" si="8">IF(AND(E23="x",G23=1),1,0)</f>
        <v>0</v>
      </c>
      <c r="G23" s="27"/>
      <c r="H23" s="29" t="s">
        <v>106</v>
      </c>
      <c r="I23" s="117"/>
      <c r="J23" s="37">
        <f t="shared" si="1"/>
        <v>0</v>
      </c>
      <c r="K23" s="37">
        <v>1</v>
      </c>
      <c r="L23" s="38" t="s">
        <v>107</v>
      </c>
      <c r="M23" s="126"/>
      <c r="N23" s="50">
        <f t="shared" si="6"/>
        <v>0</v>
      </c>
      <c r="O23" s="50"/>
      <c r="P23" s="51" t="s">
        <v>108</v>
      </c>
      <c r="Q23" s="146"/>
      <c r="R23" s="73">
        <f t="shared" si="7"/>
        <v>0</v>
      </c>
      <c r="S23" s="73"/>
      <c r="T23" s="74" t="s">
        <v>109</v>
      </c>
      <c r="U23" s="152"/>
      <c r="V23" s="78">
        <f t="shared" si="5"/>
        <v>0</v>
      </c>
      <c r="W23" s="78">
        <v>1</v>
      </c>
      <c r="X23" s="79" t="s">
        <v>104</v>
      </c>
      <c r="Y23" s="4"/>
      <c r="Z23" s="6"/>
    </row>
    <row r="24" spans="1:26" ht="15.6" x14ac:dyDescent="0.3">
      <c r="A24" s="99"/>
      <c r="B24" s="21">
        <f t="shared" si="4"/>
        <v>0</v>
      </c>
      <c r="C24" s="21">
        <v>1</v>
      </c>
      <c r="D24" s="23" t="s">
        <v>105</v>
      </c>
      <c r="E24" s="106"/>
      <c r="F24" s="27">
        <f t="shared" si="0"/>
        <v>0</v>
      </c>
      <c r="G24" s="27"/>
      <c r="H24" s="29" t="s">
        <v>343</v>
      </c>
      <c r="I24" s="117"/>
      <c r="J24" s="37">
        <f t="shared" si="1"/>
        <v>0</v>
      </c>
      <c r="K24" s="37">
        <v>1</v>
      </c>
      <c r="L24" s="38" t="s">
        <v>113</v>
      </c>
      <c r="M24" s="126"/>
      <c r="N24" s="50">
        <f t="shared" si="6"/>
        <v>0</v>
      </c>
      <c r="O24" s="50"/>
      <c r="P24" s="51" t="s">
        <v>114</v>
      </c>
      <c r="Q24" s="146"/>
      <c r="R24" s="73">
        <f t="shared" si="7"/>
        <v>0</v>
      </c>
      <c r="S24" s="73">
        <v>1</v>
      </c>
      <c r="T24" s="75" t="s">
        <v>115</v>
      </c>
      <c r="U24" s="152"/>
      <c r="V24" s="78">
        <f t="shared" si="5"/>
        <v>0</v>
      </c>
      <c r="W24" s="78"/>
      <c r="X24" s="80" t="s">
        <v>110</v>
      </c>
      <c r="Y24" s="5"/>
      <c r="Z24" s="6"/>
    </row>
    <row r="25" spans="1:26" ht="15.6" x14ac:dyDescent="0.3">
      <c r="A25" s="99"/>
      <c r="B25" s="21">
        <f t="shared" si="4"/>
        <v>0</v>
      </c>
      <c r="C25" s="21">
        <v>1</v>
      </c>
      <c r="D25" s="23" t="s">
        <v>111</v>
      </c>
      <c r="E25" s="106"/>
      <c r="F25" s="27">
        <f t="shared" si="0"/>
        <v>0</v>
      </c>
      <c r="G25" s="27">
        <v>1</v>
      </c>
      <c r="H25" s="28" t="s">
        <v>112</v>
      </c>
      <c r="I25" s="117"/>
      <c r="J25" s="37">
        <f t="shared" si="1"/>
        <v>0</v>
      </c>
      <c r="K25" s="37">
        <v>1</v>
      </c>
      <c r="L25" s="38" t="s">
        <v>119</v>
      </c>
      <c r="M25" s="127"/>
      <c r="N25" s="50">
        <f t="shared" si="6"/>
        <v>0</v>
      </c>
      <c r="O25" s="50">
        <v>1</v>
      </c>
      <c r="P25" s="52" t="s">
        <v>120</v>
      </c>
      <c r="Q25" s="146"/>
      <c r="R25" s="73">
        <f t="shared" si="7"/>
        <v>0</v>
      </c>
      <c r="S25" s="73">
        <v>1</v>
      </c>
      <c r="T25" s="75" t="s">
        <v>121</v>
      </c>
      <c r="U25" s="152"/>
      <c r="V25" s="78">
        <f t="shared" si="5"/>
        <v>0</v>
      </c>
      <c r="W25" s="78">
        <v>1</v>
      </c>
      <c r="X25" s="79" t="s">
        <v>116</v>
      </c>
      <c r="Y25" s="4"/>
      <c r="Z25" s="6"/>
    </row>
    <row r="26" spans="1:26" ht="15.6" x14ac:dyDescent="0.3">
      <c r="A26" s="98" t="s">
        <v>337</v>
      </c>
      <c r="B26" s="21">
        <f t="shared" si="4"/>
        <v>1</v>
      </c>
      <c r="C26" s="21">
        <v>1</v>
      </c>
      <c r="D26" s="23" t="s">
        <v>117</v>
      </c>
      <c r="E26" s="106"/>
      <c r="F26" s="27">
        <f t="shared" si="0"/>
        <v>0</v>
      </c>
      <c r="G26" s="27"/>
      <c r="H26" s="29" t="s">
        <v>118</v>
      </c>
      <c r="I26" s="117"/>
      <c r="J26" s="37">
        <f t="shared" si="1"/>
        <v>0</v>
      </c>
      <c r="K26" s="37">
        <v>1</v>
      </c>
      <c r="L26" s="38" t="s">
        <v>125</v>
      </c>
      <c r="M26" s="126"/>
      <c r="N26" s="50">
        <f t="shared" si="6"/>
        <v>0</v>
      </c>
      <c r="O26" s="50"/>
      <c r="P26" s="51" t="s">
        <v>126</v>
      </c>
      <c r="Q26" s="146"/>
      <c r="R26" s="73">
        <f t="shared" si="7"/>
        <v>0</v>
      </c>
      <c r="S26" s="73"/>
      <c r="T26" s="74" t="s">
        <v>127</v>
      </c>
      <c r="U26" s="152"/>
      <c r="V26" s="78">
        <f t="shared" si="5"/>
        <v>0</v>
      </c>
      <c r="W26" s="78"/>
      <c r="X26" s="80" t="s">
        <v>122</v>
      </c>
      <c r="Y26" s="5"/>
      <c r="Z26" s="6"/>
    </row>
    <row r="27" spans="1:26" ht="16.2" thickBot="1" x14ac:dyDescent="0.35">
      <c r="A27" s="99"/>
      <c r="B27" s="21">
        <f t="shared" si="4"/>
        <v>0</v>
      </c>
      <c r="C27" s="21">
        <v>1</v>
      </c>
      <c r="D27" s="23" t="s">
        <v>123</v>
      </c>
      <c r="E27" s="107"/>
      <c r="F27" s="27">
        <f t="shared" si="0"/>
        <v>0</v>
      </c>
      <c r="G27" s="27">
        <v>1</v>
      </c>
      <c r="H27" s="28" t="s">
        <v>124</v>
      </c>
      <c r="I27" s="119"/>
      <c r="J27" s="37">
        <f t="shared" si="1"/>
        <v>0</v>
      </c>
      <c r="K27" s="37">
        <v>1</v>
      </c>
      <c r="L27" s="38" t="s">
        <v>131</v>
      </c>
      <c r="M27" s="126"/>
      <c r="N27" s="50">
        <f t="shared" si="6"/>
        <v>0</v>
      </c>
      <c r="O27" s="50"/>
      <c r="P27" s="51" t="s">
        <v>132</v>
      </c>
      <c r="Q27" s="146"/>
      <c r="R27" s="73">
        <f t="shared" si="7"/>
        <v>0</v>
      </c>
      <c r="S27" s="73"/>
      <c r="T27" s="74" t="s">
        <v>133</v>
      </c>
      <c r="U27" s="152"/>
      <c r="V27" s="78">
        <f t="shared" si="5"/>
        <v>0</v>
      </c>
      <c r="W27" s="78">
        <v>1</v>
      </c>
      <c r="X27" s="79" t="s">
        <v>128</v>
      </c>
      <c r="Y27" s="4"/>
      <c r="Z27" s="6"/>
    </row>
    <row r="28" spans="1:26" ht="16.2" thickBot="1" x14ac:dyDescent="0.35">
      <c r="A28" s="99"/>
      <c r="B28" s="21">
        <f t="shared" si="4"/>
        <v>0</v>
      </c>
      <c r="C28" s="21">
        <v>1</v>
      </c>
      <c r="D28" s="23" t="s">
        <v>129</v>
      </c>
      <c r="E28" s="108">
        <f>COUNTA(E29:E79)</f>
        <v>0</v>
      </c>
      <c r="F28" s="31">
        <f>SUM(F29:F79)</f>
        <v>0</v>
      </c>
      <c r="G28" s="31">
        <f>COUNT(G29:G79)</f>
        <v>32</v>
      </c>
      <c r="H28" s="32" t="s">
        <v>130</v>
      </c>
      <c r="I28" s="117"/>
      <c r="J28" s="37">
        <f t="shared" si="1"/>
        <v>0</v>
      </c>
      <c r="K28" s="37">
        <v>1</v>
      </c>
      <c r="L28" s="38" t="s">
        <v>137</v>
      </c>
      <c r="M28" s="126"/>
      <c r="N28" s="50">
        <f t="shared" si="6"/>
        <v>0</v>
      </c>
      <c r="O28" s="50"/>
      <c r="P28" s="51" t="s">
        <v>138</v>
      </c>
      <c r="Q28" s="146"/>
      <c r="R28" s="73">
        <f t="shared" si="7"/>
        <v>0</v>
      </c>
      <c r="S28" s="73">
        <v>1</v>
      </c>
      <c r="T28" s="75" t="s">
        <v>139</v>
      </c>
      <c r="U28" s="152"/>
      <c r="V28" s="78">
        <f t="shared" si="5"/>
        <v>0</v>
      </c>
      <c r="W28" s="78"/>
      <c r="X28" s="80" t="s">
        <v>134</v>
      </c>
      <c r="Y28" s="4"/>
      <c r="Z28" s="6"/>
    </row>
    <row r="29" spans="1:26" ht="15.6" x14ac:dyDescent="0.3">
      <c r="A29" s="99"/>
      <c r="B29" s="21">
        <f t="shared" si="4"/>
        <v>0</v>
      </c>
      <c r="C29" s="21"/>
      <c r="D29" s="22" t="s">
        <v>135</v>
      </c>
      <c r="E29" s="109"/>
      <c r="F29" s="33">
        <f>IF(AND(E29="x",G29=1),1,0)</f>
        <v>0</v>
      </c>
      <c r="G29" s="33"/>
      <c r="H29" s="34" t="s">
        <v>136</v>
      </c>
      <c r="I29" s="117"/>
      <c r="J29" s="37">
        <f t="shared" si="1"/>
        <v>0</v>
      </c>
      <c r="K29" s="37">
        <v>1</v>
      </c>
      <c r="L29" s="38" t="s">
        <v>143</v>
      </c>
      <c r="M29" s="126"/>
      <c r="N29" s="50">
        <f t="shared" si="6"/>
        <v>0</v>
      </c>
      <c r="O29" s="50"/>
      <c r="P29" s="51" t="s">
        <v>144</v>
      </c>
      <c r="Q29" s="146"/>
      <c r="R29" s="73">
        <f t="shared" si="7"/>
        <v>0</v>
      </c>
      <c r="S29" s="73"/>
      <c r="T29" s="74" t="s">
        <v>145</v>
      </c>
      <c r="U29" s="152"/>
      <c r="V29" s="78">
        <f t="shared" si="5"/>
        <v>0</v>
      </c>
      <c r="W29" s="78"/>
      <c r="X29" s="80" t="s">
        <v>140</v>
      </c>
      <c r="Y29" s="4"/>
      <c r="Z29" s="6"/>
    </row>
    <row r="30" spans="1:26" ht="15.6" x14ac:dyDescent="0.3">
      <c r="A30" s="99"/>
      <c r="B30" s="21">
        <f t="shared" si="4"/>
        <v>0</v>
      </c>
      <c r="C30" s="21">
        <v>1</v>
      </c>
      <c r="D30" s="23" t="s">
        <v>141</v>
      </c>
      <c r="E30" s="110"/>
      <c r="F30" s="33">
        <f t="shared" ref="F30:F79" si="9">IF(AND(E30="x",G30=1),1,0)</f>
        <v>0</v>
      </c>
      <c r="G30" s="33">
        <v>1</v>
      </c>
      <c r="H30" s="35" t="s">
        <v>142</v>
      </c>
      <c r="I30" s="117"/>
      <c r="J30" s="37">
        <f t="shared" si="1"/>
        <v>0</v>
      </c>
      <c r="K30" s="37">
        <v>1</v>
      </c>
      <c r="L30" s="38" t="s">
        <v>149</v>
      </c>
      <c r="M30" s="126"/>
      <c r="N30" s="50">
        <f t="shared" si="6"/>
        <v>0</v>
      </c>
      <c r="O30" s="50">
        <v>1</v>
      </c>
      <c r="P30" s="52" t="s">
        <v>150</v>
      </c>
      <c r="Q30" s="146"/>
      <c r="R30" s="73">
        <f t="shared" si="7"/>
        <v>0</v>
      </c>
      <c r="S30" s="73">
        <v>1</v>
      </c>
      <c r="T30" s="75" t="s">
        <v>151</v>
      </c>
      <c r="U30" s="152"/>
      <c r="V30" s="78">
        <f t="shared" si="5"/>
        <v>0</v>
      </c>
      <c r="W30" s="78"/>
      <c r="X30" s="80" t="s">
        <v>146</v>
      </c>
      <c r="Y30" s="4"/>
      <c r="Z30" s="6"/>
    </row>
    <row r="31" spans="1:26" ht="15.6" x14ac:dyDescent="0.3">
      <c r="A31" s="99"/>
      <c r="B31" s="21">
        <f t="shared" si="4"/>
        <v>0</v>
      </c>
      <c r="C31" s="21"/>
      <c r="D31" s="22" t="s">
        <v>147</v>
      </c>
      <c r="E31" s="110"/>
      <c r="F31" s="33">
        <f t="shared" si="9"/>
        <v>0</v>
      </c>
      <c r="G31" s="33">
        <v>1</v>
      </c>
      <c r="H31" s="35" t="s">
        <v>148</v>
      </c>
      <c r="I31" s="117"/>
      <c r="J31" s="37">
        <f t="shared" si="1"/>
        <v>0</v>
      </c>
      <c r="K31" s="37">
        <v>1</v>
      </c>
      <c r="L31" s="38" t="s">
        <v>155</v>
      </c>
      <c r="M31" s="126"/>
      <c r="N31" s="50">
        <f t="shared" si="6"/>
        <v>0</v>
      </c>
      <c r="O31" s="50"/>
      <c r="P31" s="51" t="s">
        <v>156</v>
      </c>
      <c r="Q31" s="146"/>
      <c r="R31" s="73">
        <f t="shared" si="7"/>
        <v>0</v>
      </c>
      <c r="S31" s="73">
        <v>1</v>
      </c>
      <c r="T31" s="75" t="s">
        <v>157</v>
      </c>
      <c r="U31" s="152"/>
      <c r="V31" s="78">
        <f t="shared" si="5"/>
        <v>0</v>
      </c>
      <c r="W31" s="78"/>
      <c r="X31" s="80" t="s">
        <v>152</v>
      </c>
      <c r="Y31" s="5"/>
      <c r="Z31" s="6"/>
    </row>
    <row r="32" spans="1:26" ht="15.6" x14ac:dyDescent="0.3">
      <c r="A32" s="99"/>
      <c r="B32" s="21">
        <f t="shared" si="4"/>
        <v>0</v>
      </c>
      <c r="C32" s="21">
        <v>1</v>
      </c>
      <c r="D32" s="23" t="s">
        <v>153</v>
      </c>
      <c r="E32" s="110"/>
      <c r="F32" s="33">
        <f t="shared" si="9"/>
        <v>0</v>
      </c>
      <c r="G32" s="33">
        <v>1</v>
      </c>
      <c r="H32" s="35" t="s">
        <v>154</v>
      </c>
      <c r="I32" s="117"/>
      <c r="J32" s="37">
        <f t="shared" si="1"/>
        <v>0</v>
      </c>
      <c r="K32" s="37">
        <v>1</v>
      </c>
      <c r="L32" s="38" t="s">
        <v>161</v>
      </c>
      <c r="M32" s="126"/>
      <c r="N32" s="50">
        <f t="shared" ref="N32" si="10">IF(AND(M32="x",O32=1),1,0)</f>
        <v>0</v>
      </c>
      <c r="O32" s="50"/>
      <c r="P32" s="51" t="s">
        <v>162</v>
      </c>
      <c r="Q32" s="146"/>
      <c r="R32" s="73">
        <f t="shared" si="7"/>
        <v>0</v>
      </c>
      <c r="S32" s="73">
        <v>1</v>
      </c>
      <c r="T32" s="75" t="s">
        <v>163</v>
      </c>
      <c r="U32" s="152"/>
      <c r="V32" s="78">
        <f t="shared" si="5"/>
        <v>0</v>
      </c>
      <c r="W32" s="78">
        <v>1</v>
      </c>
      <c r="X32" s="79" t="s">
        <v>158</v>
      </c>
      <c r="Y32" s="5"/>
      <c r="Z32" s="6"/>
    </row>
    <row r="33" spans="1:26" ht="21.6" x14ac:dyDescent="0.3">
      <c r="A33" s="99"/>
      <c r="B33" s="21">
        <f t="shared" si="4"/>
        <v>0</v>
      </c>
      <c r="C33" s="21"/>
      <c r="D33" s="22" t="s">
        <v>159</v>
      </c>
      <c r="E33" s="110"/>
      <c r="F33" s="33">
        <f t="shared" si="9"/>
        <v>0</v>
      </c>
      <c r="G33" s="33">
        <v>1</v>
      </c>
      <c r="H33" s="35" t="s">
        <v>160</v>
      </c>
      <c r="I33" s="117"/>
      <c r="J33" s="37">
        <f t="shared" si="1"/>
        <v>0</v>
      </c>
      <c r="K33" s="37">
        <v>1</v>
      </c>
      <c r="L33" s="38" t="s">
        <v>167</v>
      </c>
      <c r="M33" s="126"/>
      <c r="N33" s="50">
        <f t="shared" si="6"/>
        <v>0</v>
      </c>
      <c r="O33" s="50"/>
      <c r="P33" s="156" t="s">
        <v>347</v>
      </c>
      <c r="Q33" s="146"/>
      <c r="R33" s="73">
        <f t="shared" si="7"/>
        <v>0</v>
      </c>
      <c r="S33" s="73"/>
      <c r="T33" s="74" t="s">
        <v>169</v>
      </c>
      <c r="U33" s="152"/>
      <c r="V33" s="78">
        <f t="shared" si="5"/>
        <v>0</v>
      </c>
      <c r="W33" s="78">
        <v>1</v>
      </c>
      <c r="X33" s="79" t="s">
        <v>164</v>
      </c>
      <c r="Y33" s="4"/>
      <c r="Z33" s="6"/>
    </row>
    <row r="34" spans="1:26" ht="16.2" thickBot="1" x14ac:dyDescent="0.35">
      <c r="A34" s="99"/>
      <c r="B34" s="21">
        <f t="shared" si="4"/>
        <v>0</v>
      </c>
      <c r="C34" s="21">
        <v>1</v>
      </c>
      <c r="D34" s="23" t="s">
        <v>165</v>
      </c>
      <c r="E34" s="110"/>
      <c r="F34" s="33">
        <f t="shared" si="9"/>
        <v>0</v>
      </c>
      <c r="G34" s="33">
        <v>1</v>
      </c>
      <c r="H34" s="35" t="s">
        <v>166</v>
      </c>
      <c r="I34" s="117"/>
      <c r="J34" s="37">
        <f t="shared" si="1"/>
        <v>0</v>
      </c>
      <c r="K34" s="37">
        <v>1</v>
      </c>
      <c r="L34" s="38" t="s">
        <v>173</v>
      </c>
      <c r="M34" s="128"/>
      <c r="N34" s="50">
        <f t="shared" si="6"/>
        <v>0</v>
      </c>
      <c r="O34" s="50"/>
      <c r="P34" s="51" t="s">
        <v>168</v>
      </c>
      <c r="Q34" s="147"/>
      <c r="R34" s="73">
        <f t="shared" si="7"/>
        <v>0</v>
      </c>
      <c r="S34" s="73">
        <v>1</v>
      </c>
      <c r="T34" s="75" t="s">
        <v>175</v>
      </c>
      <c r="U34" s="152"/>
      <c r="V34" s="78">
        <f t="shared" si="5"/>
        <v>0</v>
      </c>
      <c r="W34" s="78"/>
      <c r="X34" s="80" t="s">
        <v>170</v>
      </c>
      <c r="Y34" s="4"/>
      <c r="Z34" s="6"/>
    </row>
    <row r="35" spans="1:26" ht="16.2" thickBot="1" x14ac:dyDescent="0.35">
      <c r="A35" s="99"/>
      <c r="B35" s="21">
        <f t="shared" si="4"/>
        <v>0</v>
      </c>
      <c r="C35" s="21"/>
      <c r="D35" s="22" t="s">
        <v>171</v>
      </c>
      <c r="E35" s="110"/>
      <c r="F35" s="33">
        <f t="shared" si="9"/>
        <v>0</v>
      </c>
      <c r="G35" s="33">
        <v>1</v>
      </c>
      <c r="H35" s="35" t="s">
        <v>172</v>
      </c>
      <c r="I35" s="117"/>
      <c r="J35" s="37">
        <f t="shared" si="1"/>
        <v>0</v>
      </c>
      <c r="K35" s="37">
        <v>1</v>
      </c>
      <c r="L35" s="38" t="s">
        <v>179</v>
      </c>
      <c r="M35" s="15">
        <f>COUNTA(M36:M41)</f>
        <v>0</v>
      </c>
      <c r="N35" s="53">
        <f>SUM(N36:N41)</f>
        <v>0</v>
      </c>
      <c r="O35" s="53">
        <f>COUNT(O36:O41)</f>
        <v>3</v>
      </c>
      <c r="P35" s="54" t="s">
        <v>174</v>
      </c>
      <c r="Q35" s="146"/>
      <c r="R35" s="73">
        <f t="shared" si="7"/>
        <v>0</v>
      </c>
      <c r="S35" s="73">
        <v>1</v>
      </c>
      <c r="T35" s="75" t="s">
        <v>181</v>
      </c>
      <c r="U35" s="152"/>
      <c r="V35" s="78">
        <f t="shared" si="5"/>
        <v>0</v>
      </c>
      <c r="W35" s="78"/>
      <c r="X35" s="80" t="s">
        <v>176</v>
      </c>
      <c r="Y35" s="4"/>
      <c r="Z35" s="6"/>
    </row>
    <row r="36" spans="1:26" ht="15.6" x14ac:dyDescent="0.3">
      <c r="A36" s="99"/>
      <c r="B36" s="21">
        <f t="shared" si="4"/>
        <v>0</v>
      </c>
      <c r="C36" s="21"/>
      <c r="D36" s="22" t="s">
        <v>177</v>
      </c>
      <c r="E36" s="110"/>
      <c r="F36" s="33">
        <f t="shared" si="9"/>
        <v>0</v>
      </c>
      <c r="G36" s="33">
        <v>1</v>
      </c>
      <c r="H36" s="35" t="s">
        <v>178</v>
      </c>
      <c r="I36" s="117"/>
      <c r="J36" s="37">
        <f t="shared" si="1"/>
        <v>0</v>
      </c>
      <c r="K36" s="37">
        <v>1</v>
      </c>
      <c r="L36" s="38" t="s">
        <v>185</v>
      </c>
      <c r="M36" s="129"/>
      <c r="N36" s="55">
        <f>IF(AND(M36="x",O36=1),1,0)</f>
        <v>0</v>
      </c>
      <c r="O36" s="55"/>
      <c r="P36" s="56" t="s">
        <v>180</v>
      </c>
      <c r="Q36" s="146"/>
      <c r="R36" s="73">
        <f t="shared" si="7"/>
        <v>0</v>
      </c>
      <c r="S36" s="73"/>
      <c r="T36" s="74" t="s">
        <v>187</v>
      </c>
      <c r="U36" s="152"/>
      <c r="V36" s="78">
        <f t="shared" si="5"/>
        <v>0</v>
      </c>
      <c r="W36" s="78"/>
      <c r="X36" s="80" t="s">
        <v>182</v>
      </c>
      <c r="Y36" s="4"/>
      <c r="Z36" s="6"/>
    </row>
    <row r="37" spans="1:26" ht="15.6" x14ac:dyDescent="0.3">
      <c r="A37" s="99"/>
      <c r="B37" s="21">
        <f t="shared" si="4"/>
        <v>0</v>
      </c>
      <c r="C37" s="21">
        <v>1</v>
      </c>
      <c r="D37" s="23" t="s">
        <v>183</v>
      </c>
      <c r="E37" s="110"/>
      <c r="F37" s="33">
        <f t="shared" si="9"/>
        <v>0</v>
      </c>
      <c r="G37" s="33">
        <v>1</v>
      </c>
      <c r="H37" s="35" t="s">
        <v>184</v>
      </c>
      <c r="I37" s="117"/>
      <c r="J37" s="37">
        <f t="shared" si="1"/>
        <v>0</v>
      </c>
      <c r="K37" s="37"/>
      <c r="L37" s="39" t="s">
        <v>191</v>
      </c>
      <c r="M37" s="130"/>
      <c r="N37" s="55">
        <f t="shared" ref="N37:N41" si="11">IF(AND(M37="x",O37=1),1,0)</f>
        <v>0</v>
      </c>
      <c r="O37" s="55">
        <v>1</v>
      </c>
      <c r="P37" s="57" t="s">
        <v>186</v>
      </c>
      <c r="Q37" s="146"/>
      <c r="R37" s="73">
        <f t="shared" si="7"/>
        <v>0</v>
      </c>
      <c r="S37" s="73"/>
      <c r="T37" s="74" t="s">
        <v>193</v>
      </c>
      <c r="U37" s="152"/>
      <c r="V37" s="78">
        <f t="shared" si="5"/>
        <v>0</v>
      </c>
      <c r="W37" s="78">
        <v>1</v>
      </c>
      <c r="X37" s="79" t="s">
        <v>188</v>
      </c>
      <c r="Y37" s="5"/>
      <c r="Z37" s="6"/>
    </row>
    <row r="38" spans="1:26" ht="15.6" x14ac:dyDescent="0.3">
      <c r="A38" s="99"/>
      <c r="B38" s="21">
        <f t="shared" si="4"/>
        <v>0</v>
      </c>
      <c r="C38" s="21"/>
      <c r="D38" s="22" t="s">
        <v>189</v>
      </c>
      <c r="E38" s="110"/>
      <c r="F38" s="33">
        <f t="shared" si="9"/>
        <v>0</v>
      </c>
      <c r="G38" s="33">
        <v>1</v>
      </c>
      <c r="H38" s="35" t="s">
        <v>190</v>
      </c>
      <c r="I38" s="117"/>
      <c r="J38" s="37">
        <f t="shared" si="1"/>
        <v>0</v>
      </c>
      <c r="K38" s="37">
        <v>1</v>
      </c>
      <c r="L38" s="38" t="s">
        <v>197</v>
      </c>
      <c r="M38" s="131"/>
      <c r="N38" s="55">
        <f t="shared" si="11"/>
        <v>0</v>
      </c>
      <c r="O38" s="55">
        <v>1</v>
      </c>
      <c r="P38" s="57" t="s">
        <v>192</v>
      </c>
      <c r="Q38" s="146"/>
      <c r="R38" s="73">
        <f t="shared" si="7"/>
        <v>0</v>
      </c>
      <c r="S38" s="73"/>
      <c r="T38" s="74" t="s">
        <v>199</v>
      </c>
      <c r="U38" s="152"/>
      <c r="V38" s="78">
        <f t="shared" si="5"/>
        <v>0</v>
      </c>
      <c r="W38" s="78">
        <v>1</v>
      </c>
      <c r="X38" s="79" t="s">
        <v>194</v>
      </c>
      <c r="Y38" s="4"/>
      <c r="Z38" s="6"/>
    </row>
    <row r="39" spans="1:26" ht="15.6" x14ac:dyDescent="0.3">
      <c r="A39" s="99"/>
      <c r="B39" s="21">
        <f t="shared" si="4"/>
        <v>0</v>
      </c>
      <c r="C39" s="21"/>
      <c r="D39" s="22" t="s">
        <v>195</v>
      </c>
      <c r="E39" s="110"/>
      <c r="F39" s="33">
        <f t="shared" si="9"/>
        <v>0</v>
      </c>
      <c r="G39" s="33">
        <v>1</v>
      </c>
      <c r="H39" s="35" t="s">
        <v>196</v>
      </c>
      <c r="I39" s="117"/>
      <c r="J39" s="37">
        <f t="shared" si="1"/>
        <v>0</v>
      </c>
      <c r="K39" s="37">
        <v>1</v>
      </c>
      <c r="L39" s="38" t="s">
        <v>203</v>
      </c>
      <c r="M39" s="130"/>
      <c r="N39" s="55">
        <f t="shared" si="11"/>
        <v>0</v>
      </c>
      <c r="O39" s="55"/>
      <c r="P39" s="56" t="s">
        <v>198</v>
      </c>
      <c r="Q39" s="146"/>
      <c r="R39" s="73">
        <f t="shared" si="7"/>
        <v>0</v>
      </c>
      <c r="S39" s="73"/>
      <c r="T39" s="74" t="s">
        <v>205</v>
      </c>
      <c r="U39" s="152"/>
      <c r="V39" s="78">
        <f t="shared" si="5"/>
        <v>0</v>
      </c>
      <c r="W39" s="78"/>
      <c r="X39" s="80" t="s">
        <v>200</v>
      </c>
      <c r="Y39" s="4"/>
      <c r="Z39" s="6"/>
    </row>
    <row r="40" spans="1:26" ht="15.6" x14ac:dyDescent="0.3">
      <c r="A40" s="99"/>
      <c r="B40" s="21">
        <f t="shared" si="4"/>
        <v>0</v>
      </c>
      <c r="C40" s="21"/>
      <c r="D40" s="22" t="s">
        <v>201</v>
      </c>
      <c r="E40" s="110"/>
      <c r="F40" s="33">
        <f t="shared" si="9"/>
        <v>0</v>
      </c>
      <c r="G40" s="33"/>
      <c r="H40" s="34" t="s">
        <v>202</v>
      </c>
      <c r="I40" s="117"/>
      <c r="J40" s="37">
        <f t="shared" si="1"/>
        <v>0</v>
      </c>
      <c r="K40" s="37">
        <v>1</v>
      </c>
      <c r="L40" s="38" t="s">
        <v>209</v>
      </c>
      <c r="M40" s="130"/>
      <c r="N40" s="55">
        <f t="shared" si="11"/>
        <v>0</v>
      </c>
      <c r="O40" s="55"/>
      <c r="P40" s="56" t="s">
        <v>204</v>
      </c>
      <c r="Q40" s="146"/>
      <c r="R40" s="73">
        <f t="shared" si="7"/>
        <v>0</v>
      </c>
      <c r="S40" s="73"/>
      <c r="T40" s="74" t="s">
        <v>211</v>
      </c>
      <c r="U40" s="152"/>
      <c r="V40" s="78">
        <f t="shared" si="5"/>
        <v>0</v>
      </c>
      <c r="W40" s="78"/>
      <c r="X40" s="80" t="s">
        <v>206</v>
      </c>
      <c r="Y40" s="5"/>
      <c r="Z40" s="6"/>
    </row>
    <row r="41" spans="1:26" ht="16.2" thickBot="1" x14ac:dyDescent="0.35">
      <c r="A41" s="99"/>
      <c r="B41" s="21">
        <f t="shared" si="4"/>
        <v>0</v>
      </c>
      <c r="C41" s="21"/>
      <c r="D41" s="22" t="s">
        <v>207</v>
      </c>
      <c r="E41" s="110"/>
      <c r="F41" s="33">
        <f t="shared" si="9"/>
        <v>0</v>
      </c>
      <c r="G41" s="33"/>
      <c r="H41" s="34" t="s">
        <v>208</v>
      </c>
      <c r="I41" s="117"/>
      <c r="J41" s="37">
        <f t="shared" si="1"/>
        <v>0</v>
      </c>
      <c r="K41" s="37">
        <v>1</v>
      </c>
      <c r="L41" s="38" t="s">
        <v>215</v>
      </c>
      <c r="M41" s="132"/>
      <c r="N41" s="55">
        <f t="shared" si="11"/>
        <v>0</v>
      </c>
      <c r="O41" s="55">
        <v>1</v>
      </c>
      <c r="P41" s="57" t="s">
        <v>210</v>
      </c>
      <c r="Q41" s="147"/>
      <c r="R41" s="73">
        <f t="shared" si="7"/>
        <v>0</v>
      </c>
      <c r="S41" s="73"/>
      <c r="T41" s="74" t="s">
        <v>217</v>
      </c>
      <c r="U41" s="152"/>
      <c r="V41" s="78">
        <f t="shared" si="5"/>
        <v>0</v>
      </c>
      <c r="W41" s="78">
        <v>1</v>
      </c>
      <c r="X41" s="79" t="s">
        <v>212</v>
      </c>
      <c r="Y41" s="5"/>
      <c r="Z41" s="6"/>
    </row>
    <row r="42" spans="1:26" ht="16.2" thickBot="1" x14ac:dyDescent="0.35">
      <c r="A42" s="99"/>
      <c r="B42" s="21">
        <f t="shared" si="4"/>
        <v>0</v>
      </c>
      <c r="C42" s="21">
        <v>1</v>
      </c>
      <c r="D42" s="23" t="s">
        <v>213</v>
      </c>
      <c r="E42" s="110"/>
      <c r="F42" s="33">
        <f t="shared" si="9"/>
        <v>0</v>
      </c>
      <c r="G42" s="33">
        <v>1</v>
      </c>
      <c r="H42" s="35" t="s">
        <v>214</v>
      </c>
      <c r="I42" s="117"/>
      <c r="J42" s="37">
        <f t="shared" si="1"/>
        <v>0</v>
      </c>
      <c r="K42" s="37"/>
      <c r="L42" s="39" t="s">
        <v>221</v>
      </c>
      <c r="M42" s="16">
        <f>COUNTA(M43:M49)</f>
        <v>0</v>
      </c>
      <c r="N42" s="58">
        <f>SUM(N43:N49)</f>
        <v>0</v>
      </c>
      <c r="O42" s="58">
        <f>COUNT(O43:O49)</f>
        <v>7</v>
      </c>
      <c r="P42" s="59" t="s">
        <v>216</v>
      </c>
      <c r="Q42" s="146"/>
      <c r="R42" s="73">
        <f t="shared" si="7"/>
        <v>0</v>
      </c>
      <c r="S42" s="73"/>
      <c r="T42" s="74" t="s">
        <v>223</v>
      </c>
      <c r="U42" s="152"/>
      <c r="V42" s="78">
        <f t="shared" si="5"/>
        <v>0</v>
      </c>
      <c r="W42" s="78">
        <v>1</v>
      </c>
      <c r="X42" s="79" t="s">
        <v>218</v>
      </c>
      <c r="Y42" s="5"/>
      <c r="Z42" s="6"/>
    </row>
    <row r="43" spans="1:26" ht="15.6" x14ac:dyDescent="0.3">
      <c r="A43" s="99"/>
      <c r="B43" s="21">
        <f t="shared" si="4"/>
        <v>0</v>
      </c>
      <c r="C43" s="21">
        <v>1</v>
      </c>
      <c r="D43" s="23" t="s">
        <v>219</v>
      </c>
      <c r="E43" s="110"/>
      <c r="F43" s="33">
        <f t="shared" si="9"/>
        <v>0</v>
      </c>
      <c r="G43" s="33">
        <v>1</v>
      </c>
      <c r="H43" s="35" t="s">
        <v>220</v>
      </c>
      <c r="I43" s="117"/>
      <c r="J43" s="37">
        <f t="shared" si="1"/>
        <v>0</v>
      </c>
      <c r="K43" s="37">
        <v>1</v>
      </c>
      <c r="L43" s="38" t="s">
        <v>227</v>
      </c>
      <c r="M43" s="133"/>
      <c r="N43" s="60">
        <f>IF(AND(M43="x",O43=1),1,0)</f>
        <v>0</v>
      </c>
      <c r="O43" s="60">
        <v>1</v>
      </c>
      <c r="P43" s="61" t="s">
        <v>222</v>
      </c>
      <c r="Q43" s="146"/>
      <c r="R43" s="73">
        <f t="shared" si="7"/>
        <v>0</v>
      </c>
      <c r="S43" s="73">
        <v>1</v>
      </c>
      <c r="T43" s="75" t="s">
        <v>229</v>
      </c>
      <c r="U43" s="152"/>
      <c r="V43" s="78">
        <f t="shared" si="5"/>
        <v>0</v>
      </c>
      <c r="W43" s="78">
        <v>1</v>
      </c>
      <c r="X43" s="79" t="s">
        <v>224</v>
      </c>
      <c r="Y43" s="4"/>
      <c r="Z43" s="6"/>
    </row>
    <row r="44" spans="1:26" ht="15.6" x14ac:dyDescent="0.3">
      <c r="A44" s="99"/>
      <c r="B44" s="21">
        <f t="shared" si="4"/>
        <v>0</v>
      </c>
      <c r="C44" s="21">
        <v>1</v>
      </c>
      <c r="D44" s="23" t="s">
        <v>225</v>
      </c>
      <c r="E44" s="110"/>
      <c r="F44" s="33">
        <f t="shared" si="9"/>
        <v>0</v>
      </c>
      <c r="G44" s="33"/>
      <c r="H44" s="34" t="s">
        <v>226</v>
      </c>
      <c r="I44" s="117"/>
      <c r="J44" s="37">
        <f t="shared" si="1"/>
        <v>0</v>
      </c>
      <c r="K44" s="37">
        <v>1</v>
      </c>
      <c r="L44" s="38" t="s">
        <v>233</v>
      </c>
      <c r="M44" s="134"/>
      <c r="N44" s="60">
        <f t="shared" ref="N44:N49" si="12">IF(AND(M44="x",O44=1),1,0)</f>
        <v>0</v>
      </c>
      <c r="O44" s="60">
        <v>1</v>
      </c>
      <c r="P44" s="61" t="s">
        <v>228</v>
      </c>
      <c r="Q44" s="146"/>
      <c r="R44" s="73">
        <f t="shared" si="7"/>
        <v>0</v>
      </c>
      <c r="S44" s="73">
        <v>1</v>
      </c>
      <c r="T44" s="75" t="s">
        <v>235</v>
      </c>
      <c r="U44" s="152"/>
      <c r="V44" s="78">
        <f t="shared" si="5"/>
        <v>0</v>
      </c>
      <c r="W44" s="78"/>
      <c r="X44" s="80" t="s">
        <v>230</v>
      </c>
      <c r="Y44" s="4"/>
      <c r="Z44" s="6"/>
    </row>
    <row r="45" spans="1:26" ht="15.6" x14ac:dyDescent="0.3">
      <c r="A45" s="99"/>
      <c r="B45" s="21">
        <f t="shared" si="4"/>
        <v>0</v>
      </c>
      <c r="C45" s="21">
        <v>1</v>
      </c>
      <c r="D45" s="23" t="s">
        <v>231</v>
      </c>
      <c r="E45" s="110"/>
      <c r="F45" s="33">
        <f t="shared" si="9"/>
        <v>0</v>
      </c>
      <c r="G45" s="33">
        <v>1</v>
      </c>
      <c r="H45" s="35" t="s">
        <v>232</v>
      </c>
      <c r="I45" s="117"/>
      <c r="J45" s="37">
        <f t="shared" si="1"/>
        <v>0</v>
      </c>
      <c r="K45" s="37">
        <v>1</v>
      </c>
      <c r="L45" s="38" t="s">
        <v>239</v>
      </c>
      <c r="M45" s="134"/>
      <c r="N45" s="60">
        <f t="shared" si="12"/>
        <v>0</v>
      </c>
      <c r="O45" s="60">
        <v>1</v>
      </c>
      <c r="P45" s="61" t="s">
        <v>234</v>
      </c>
      <c r="Q45" s="146"/>
      <c r="R45" s="73">
        <f t="shared" si="7"/>
        <v>0</v>
      </c>
      <c r="S45" s="73"/>
      <c r="T45" s="74" t="s">
        <v>241</v>
      </c>
      <c r="U45" s="152"/>
      <c r="V45" s="78">
        <f t="shared" si="5"/>
        <v>0</v>
      </c>
      <c r="W45" s="78"/>
      <c r="X45" s="80" t="s">
        <v>236</v>
      </c>
      <c r="Y45" s="4"/>
      <c r="Z45" s="6"/>
    </row>
    <row r="46" spans="1:26" ht="15.6" x14ac:dyDescent="0.3">
      <c r="A46" s="99"/>
      <c r="B46" s="21">
        <f t="shared" si="4"/>
        <v>0</v>
      </c>
      <c r="C46" s="21">
        <v>1</v>
      </c>
      <c r="D46" s="23" t="s">
        <v>237</v>
      </c>
      <c r="E46" s="110"/>
      <c r="F46" s="33">
        <f t="shared" si="9"/>
        <v>0</v>
      </c>
      <c r="G46" s="33"/>
      <c r="H46" s="34" t="s">
        <v>238</v>
      </c>
      <c r="I46" s="117"/>
      <c r="J46" s="37">
        <f t="shared" si="1"/>
        <v>0</v>
      </c>
      <c r="K46" s="37">
        <v>1</v>
      </c>
      <c r="L46" s="38" t="s">
        <v>244</v>
      </c>
      <c r="M46" s="134"/>
      <c r="N46" s="60">
        <f t="shared" si="12"/>
        <v>0</v>
      </c>
      <c r="O46" s="60">
        <v>1</v>
      </c>
      <c r="P46" s="61" t="s">
        <v>240</v>
      </c>
      <c r="Q46" s="146"/>
      <c r="R46" s="73">
        <f t="shared" si="7"/>
        <v>0</v>
      </c>
      <c r="S46" s="73">
        <v>1</v>
      </c>
      <c r="T46" s="75" t="s">
        <v>246</v>
      </c>
      <c r="U46" s="154"/>
      <c r="V46" s="8"/>
      <c r="W46" s="8"/>
      <c r="X46" s="4"/>
      <c r="Z46" s="6"/>
    </row>
    <row r="47" spans="1:26" ht="15.6" x14ac:dyDescent="0.3">
      <c r="A47" s="99"/>
      <c r="B47" s="21">
        <f t="shared" si="4"/>
        <v>0</v>
      </c>
      <c r="C47" s="21">
        <v>1</v>
      </c>
      <c r="D47" s="23" t="s">
        <v>242</v>
      </c>
      <c r="E47" s="110"/>
      <c r="F47" s="33">
        <f t="shared" si="9"/>
        <v>0</v>
      </c>
      <c r="G47" s="33"/>
      <c r="H47" s="34" t="s">
        <v>243</v>
      </c>
      <c r="I47" s="117"/>
      <c r="J47" s="37">
        <f t="shared" si="1"/>
        <v>0</v>
      </c>
      <c r="K47" s="37">
        <v>1</v>
      </c>
      <c r="L47" s="38" t="s">
        <v>252</v>
      </c>
      <c r="M47" s="134"/>
      <c r="N47" s="60">
        <f t="shared" si="12"/>
        <v>0</v>
      </c>
      <c r="O47" s="60">
        <v>1</v>
      </c>
      <c r="P47" s="61" t="s">
        <v>245</v>
      </c>
      <c r="Q47" s="146"/>
      <c r="R47" s="73">
        <f t="shared" si="7"/>
        <v>0</v>
      </c>
      <c r="S47" s="73">
        <v>1</v>
      </c>
      <c r="T47" s="75" t="s">
        <v>254</v>
      </c>
      <c r="Z47" s="6"/>
    </row>
    <row r="48" spans="1:26" ht="15.6" x14ac:dyDescent="0.3">
      <c r="A48" s="99"/>
      <c r="B48" s="21">
        <f t="shared" si="4"/>
        <v>0</v>
      </c>
      <c r="C48" s="21">
        <v>1</v>
      </c>
      <c r="D48" s="23" t="s">
        <v>250</v>
      </c>
      <c r="E48" s="110"/>
      <c r="F48" s="33">
        <f t="shared" si="9"/>
        <v>0</v>
      </c>
      <c r="G48" s="33"/>
      <c r="H48" s="34" t="s">
        <v>251</v>
      </c>
      <c r="I48" s="117"/>
      <c r="J48" s="37">
        <f t="shared" si="1"/>
        <v>0</v>
      </c>
      <c r="K48" s="37"/>
      <c r="L48" s="39" t="s">
        <v>257</v>
      </c>
      <c r="M48" s="134"/>
      <c r="N48" s="60">
        <f t="shared" si="12"/>
        <v>0</v>
      </c>
      <c r="O48" s="60">
        <v>1</v>
      </c>
      <c r="P48" s="61" t="s">
        <v>253</v>
      </c>
      <c r="Q48" s="146"/>
      <c r="R48" s="73">
        <f t="shared" si="7"/>
        <v>0</v>
      </c>
      <c r="S48" s="73"/>
      <c r="T48" s="74" t="s">
        <v>259</v>
      </c>
      <c r="Z48" s="6"/>
    </row>
    <row r="49" spans="1:26" ht="16.2" thickBot="1" x14ac:dyDescent="0.35">
      <c r="A49" s="99"/>
      <c r="B49" s="21">
        <f t="shared" si="4"/>
        <v>0</v>
      </c>
      <c r="C49" s="21">
        <v>1</v>
      </c>
      <c r="D49" s="23" t="s">
        <v>255</v>
      </c>
      <c r="E49" s="110"/>
      <c r="F49" s="33">
        <f t="shared" si="9"/>
        <v>0</v>
      </c>
      <c r="G49" s="33">
        <v>1</v>
      </c>
      <c r="H49" s="35" t="s">
        <v>256</v>
      </c>
      <c r="I49" s="117"/>
      <c r="J49" s="37">
        <f t="shared" si="1"/>
        <v>0</v>
      </c>
      <c r="K49" s="37">
        <v>1</v>
      </c>
      <c r="L49" s="38" t="s">
        <v>264</v>
      </c>
      <c r="M49" s="135"/>
      <c r="N49" s="60">
        <f t="shared" si="12"/>
        <v>0</v>
      </c>
      <c r="O49" s="60">
        <v>1</v>
      </c>
      <c r="P49" s="61" t="s">
        <v>258</v>
      </c>
      <c r="Q49" s="147"/>
      <c r="R49" s="73">
        <f t="shared" si="7"/>
        <v>0</v>
      </c>
      <c r="S49" s="73"/>
      <c r="T49" s="74" t="s">
        <v>265</v>
      </c>
      <c r="Z49" s="6"/>
    </row>
    <row r="50" spans="1:26" ht="16.2" thickBot="1" x14ac:dyDescent="0.35">
      <c r="A50" s="99"/>
      <c r="B50" s="21">
        <f t="shared" si="4"/>
        <v>0</v>
      </c>
      <c r="C50" s="21">
        <v>1</v>
      </c>
      <c r="D50" s="23" t="s">
        <v>262</v>
      </c>
      <c r="E50" s="110"/>
      <c r="F50" s="33">
        <f t="shared" si="9"/>
        <v>0</v>
      </c>
      <c r="G50" s="33">
        <v>1</v>
      </c>
      <c r="H50" s="35" t="s">
        <v>263</v>
      </c>
      <c r="I50" s="117"/>
      <c r="J50" s="37">
        <f t="shared" si="1"/>
        <v>0</v>
      </c>
      <c r="K50" s="37">
        <v>1</v>
      </c>
      <c r="L50" s="38" t="s">
        <v>268</v>
      </c>
      <c r="M50" s="17">
        <f>COUNTA(M51:M57)</f>
        <v>0</v>
      </c>
      <c r="N50" s="62">
        <f>SUM(N51:N57)</f>
        <v>0</v>
      </c>
      <c r="O50" s="62">
        <f>COUNT(O51:O57)</f>
        <v>0</v>
      </c>
      <c r="P50" s="63" t="s">
        <v>260</v>
      </c>
      <c r="Q50" s="146"/>
      <c r="R50" s="73">
        <f t="shared" si="7"/>
        <v>0</v>
      </c>
      <c r="S50" s="73"/>
      <c r="T50" s="74" t="s">
        <v>270</v>
      </c>
      <c r="Z50" s="6"/>
    </row>
    <row r="51" spans="1:26" ht="15.6" x14ac:dyDescent="0.3">
      <c r="A51" s="99"/>
      <c r="B51" s="21">
        <f t="shared" si="4"/>
        <v>0</v>
      </c>
      <c r="C51" s="21">
        <v>1</v>
      </c>
      <c r="D51" s="23" t="s">
        <v>266</v>
      </c>
      <c r="E51" s="110"/>
      <c r="F51" s="33">
        <f t="shared" si="9"/>
        <v>0</v>
      </c>
      <c r="G51" s="33">
        <v>1</v>
      </c>
      <c r="H51" s="35" t="s">
        <v>267</v>
      </c>
      <c r="I51" s="117"/>
      <c r="J51" s="37">
        <f t="shared" si="1"/>
        <v>0</v>
      </c>
      <c r="K51" s="37">
        <v>1</v>
      </c>
      <c r="L51" s="38" t="s">
        <v>273</v>
      </c>
      <c r="M51" s="136"/>
      <c r="N51" s="64">
        <f>IF(AND(M51="x",O51=1),1,0)</f>
        <v>0</v>
      </c>
      <c r="O51" s="64"/>
      <c r="P51" s="65" t="s">
        <v>269</v>
      </c>
      <c r="Q51" s="120"/>
      <c r="R51" s="2"/>
      <c r="S51" s="2"/>
      <c r="T51" s="4"/>
      <c r="Z51" s="6"/>
    </row>
    <row r="52" spans="1:26" ht="15.6" x14ac:dyDescent="0.3">
      <c r="A52" s="99"/>
      <c r="B52" s="21">
        <f t="shared" si="4"/>
        <v>0</v>
      </c>
      <c r="C52" s="21">
        <v>1</v>
      </c>
      <c r="D52" s="23" t="s">
        <v>271</v>
      </c>
      <c r="E52" s="110"/>
      <c r="F52" s="33">
        <f t="shared" si="9"/>
        <v>0</v>
      </c>
      <c r="G52" s="33">
        <v>1</v>
      </c>
      <c r="H52" s="35" t="s">
        <v>272</v>
      </c>
      <c r="I52" s="117"/>
      <c r="J52" s="37">
        <f t="shared" si="1"/>
        <v>0</v>
      </c>
      <c r="K52" s="37">
        <v>1</v>
      </c>
      <c r="L52" s="38" t="s">
        <v>277</v>
      </c>
      <c r="M52" s="137"/>
      <c r="N52" s="64">
        <f t="shared" ref="N52:N57" si="13">IF(AND(M52="x",O52=1),1,0)</f>
        <v>0</v>
      </c>
      <c r="O52" s="64"/>
      <c r="P52" s="65" t="s">
        <v>274</v>
      </c>
      <c r="Q52" s="148"/>
      <c r="R52" s="3"/>
      <c r="S52" s="3"/>
      <c r="T52" s="4"/>
      <c r="Z52" s="6"/>
    </row>
    <row r="53" spans="1:26" ht="15.6" x14ac:dyDescent="0.3">
      <c r="A53" s="99"/>
      <c r="B53" s="21">
        <f t="shared" si="4"/>
        <v>0</v>
      </c>
      <c r="C53" s="21">
        <v>1</v>
      </c>
      <c r="D53" s="23" t="s">
        <v>275</v>
      </c>
      <c r="E53" s="110"/>
      <c r="F53" s="33">
        <f t="shared" si="9"/>
        <v>0</v>
      </c>
      <c r="G53" s="33">
        <v>1</v>
      </c>
      <c r="H53" s="35" t="s">
        <v>276</v>
      </c>
      <c r="I53" s="117"/>
      <c r="J53" s="37">
        <f t="shared" si="1"/>
        <v>0</v>
      </c>
      <c r="K53" s="37">
        <v>1</v>
      </c>
      <c r="L53" s="38" t="s">
        <v>281</v>
      </c>
      <c r="M53" s="137"/>
      <c r="N53" s="64">
        <f t="shared" si="13"/>
        <v>0</v>
      </c>
      <c r="O53" s="64"/>
      <c r="P53" s="65" t="s">
        <v>278</v>
      </c>
      <c r="Q53" s="148"/>
      <c r="R53" s="3"/>
      <c r="S53" s="3"/>
      <c r="T53" s="4"/>
      <c r="Z53" s="6"/>
    </row>
    <row r="54" spans="1:26" ht="15.6" x14ac:dyDescent="0.3">
      <c r="A54" s="99"/>
      <c r="B54" s="21">
        <f t="shared" si="4"/>
        <v>0</v>
      </c>
      <c r="C54" s="21">
        <v>1</v>
      </c>
      <c r="D54" s="23" t="s">
        <v>279</v>
      </c>
      <c r="E54" s="110"/>
      <c r="F54" s="33">
        <f t="shared" si="9"/>
        <v>0</v>
      </c>
      <c r="G54" s="33"/>
      <c r="H54" s="34" t="s">
        <v>280</v>
      </c>
      <c r="I54" s="117"/>
      <c r="J54" s="37">
        <f t="shared" si="1"/>
        <v>0</v>
      </c>
      <c r="K54" s="37">
        <v>1</v>
      </c>
      <c r="L54" s="38" t="s">
        <v>285</v>
      </c>
      <c r="M54" s="137"/>
      <c r="N54" s="64">
        <f t="shared" si="13"/>
        <v>0</v>
      </c>
      <c r="O54" s="64"/>
      <c r="P54" s="65" t="s">
        <v>282</v>
      </c>
      <c r="Q54" s="148"/>
      <c r="R54" s="3"/>
      <c r="S54" s="3"/>
      <c r="T54" s="5"/>
      <c r="Z54" s="6"/>
    </row>
    <row r="55" spans="1:26" ht="15.6" x14ac:dyDescent="0.3">
      <c r="A55" s="99"/>
      <c r="B55" s="21">
        <f t="shared" si="4"/>
        <v>0</v>
      </c>
      <c r="C55" s="21">
        <v>1</v>
      </c>
      <c r="D55" s="23" t="s">
        <v>283</v>
      </c>
      <c r="E55" s="110"/>
      <c r="F55" s="33">
        <f t="shared" si="9"/>
        <v>0</v>
      </c>
      <c r="G55" s="33"/>
      <c r="H55" s="34" t="s">
        <v>284</v>
      </c>
      <c r="I55" s="117"/>
      <c r="J55" s="37">
        <f t="shared" si="1"/>
        <v>0</v>
      </c>
      <c r="K55" s="37">
        <v>1</v>
      </c>
      <c r="L55" s="38" t="s">
        <v>289</v>
      </c>
      <c r="M55" s="137"/>
      <c r="N55" s="64">
        <f t="shared" si="13"/>
        <v>0</v>
      </c>
      <c r="O55" s="64"/>
      <c r="P55" s="65" t="s">
        <v>286</v>
      </c>
      <c r="Q55" s="148"/>
      <c r="R55" s="3"/>
      <c r="S55" s="3"/>
      <c r="T55" s="4"/>
      <c r="Z55" s="6"/>
    </row>
    <row r="56" spans="1:26" ht="15.6" x14ac:dyDescent="0.3">
      <c r="A56" s="99"/>
      <c r="B56" s="21">
        <f t="shared" si="4"/>
        <v>0</v>
      </c>
      <c r="C56" s="21">
        <v>1</v>
      </c>
      <c r="D56" s="23" t="s">
        <v>287</v>
      </c>
      <c r="E56" s="110"/>
      <c r="F56" s="33">
        <f t="shared" si="9"/>
        <v>0</v>
      </c>
      <c r="G56" s="33">
        <v>1</v>
      </c>
      <c r="H56" s="35" t="s">
        <v>288</v>
      </c>
      <c r="I56" s="117"/>
      <c r="J56" s="37">
        <f t="shared" si="1"/>
        <v>0</v>
      </c>
      <c r="K56" s="37">
        <v>1</v>
      </c>
      <c r="L56" s="38" t="s">
        <v>293</v>
      </c>
      <c r="M56" s="137"/>
      <c r="N56" s="64">
        <f t="shared" si="13"/>
        <v>0</v>
      </c>
      <c r="O56" s="64"/>
      <c r="P56" s="65" t="s">
        <v>290</v>
      </c>
      <c r="Q56" s="148"/>
      <c r="R56" s="3"/>
      <c r="S56" s="3"/>
      <c r="T56" s="4"/>
      <c r="U56" s="155"/>
      <c r="Z56" s="6"/>
    </row>
    <row r="57" spans="1:26" ht="15.6" x14ac:dyDescent="0.3">
      <c r="A57" s="99"/>
      <c r="B57" s="21">
        <f t="shared" si="4"/>
        <v>0</v>
      </c>
      <c r="C57" s="21">
        <v>1</v>
      </c>
      <c r="D57" s="23" t="s">
        <v>291</v>
      </c>
      <c r="E57" s="110"/>
      <c r="F57" s="33">
        <f t="shared" si="9"/>
        <v>0</v>
      </c>
      <c r="G57" s="33"/>
      <c r="H57" s="34" t="s">
        <v>292</v>
      </c>
      <c r="I57" s="117"/>
      <c r="J57" s="37">
        <f t="shared" si="1"/>
        <v>0</v>
      </c>
      <c r="K57" s="37"/>
      <c r="L57" s="39" t="s">
        <v>296</v>
      </c>
      <c r="M57" s="137"/>
      <c r="N57" s="64">
        <f t="shared" si="13"/>
        <v>0</v>
      </c>
      <c r="O57" s="64"/>
      <c r="P57" s="65" t="s">
        <v>128</v>
      </c>
      <c r="Q57" s="148"/>
      <c r="R57" s="3"/>
      <c r="S57" s="3"/>
      <c r="T57" s="5"/>
      <c r="U57" s="155"/>
      <c r="Z57" s="9"/>
    </row>
    <row r="58" spans="1:26" ht="15.6" x14ac:dyDescent="0.3">
      <c r="A58" s="99"/>
      <c r="B58" s="21">
        <f t="shared" si="4"/>
        <v>0</v>
      </c>
      <c r="C58" s="21"/>
      <c r="D58" s="22" t="s">
        <v>294</v>
      </c>
      <c r="E58" s="110"/>
      <c r="F58" s="33">
        <f t="shared" si="9"/>
        <v>0</v>
      </c>
      <c r="G58" s="33">
        <v>1</v>
      </c>
      <c r="H58" s="35" t="s">
        <v>295</v>
      </c>
      <c r="I58" s="117"/>
      <c r="J58" s="37">
        <f t="shared" si="1"/>
        <v>0</v>
      </c>
      <c r="K58" s="37">
        <v>1</v>
      </c>
      <c r="L58" s="38" t="s">
        <v>299</v>
      </c>
      <c r="M58" s="1"/>
      <c r="N58" s="1"/>
      <c r="O58" s="1"/>
      <c r="P58" s="4"/>
      <c r="Q58" s="120"/>
      <c r="R58" s="2"/>
      <c r="S58" s="2"/>
      <c r="T58" s="83" t="s">
        <v>248</v>
      </c>
      <c r="Z58" s="6"/>
    </row>
    <row r="59" spans="1:26" ht="15.6" x14ac:dyDescent="0.3">
      <c r="A59" s="99"/>
      <c r="B59" s="21">
        <f t="shared" si="4"/>
        <v>0</v>
      </c>
      <c r="C59" s="21"/>
      <c r="D59" s="22" t="s">
        <v>297</v>
      </c>
      <c r="E59" s="110"/>
      <c r="F59" s="33">
        <f t="shared" si="9"/>
        <v>0</v>
      </c>
      <c r="G59" s="33">
        <v>1</v>
      </c>
      <c r="H59" s="35" t="s">
        <v>298</v>
      </c>
      <c r="I59" s="117"/>
      <c r="J59" s="37">
        <f t="shared" si="1"/>
        <v>0</v>
      </c>
      <c r="K59" s="37"/>
      <c r="L59" s="39" t="s">
        <v>302</v>
      </c>
      <c r="M59" s="3"/>
      <c r="N59" s="3"/>
      <c r="O59" s="3"/>
      <c r="P59" s="7"/>
      <c r="Q59" s="120"/>
      <c r="R59" s="3"/>
      <c r="S59" s="3"/>
      <c r="T59" s="85" t="s">
        <v>0</v>
      </c>
      <c r="U59" s="81" t="s">
        <v>247</v>
      </c>
      <c r="V59" s="84"/>
      <c r="W59" s="84" t="s">
        <v>249</v>
      </c>
      <c r="X59" s="84"/>
      <c r="Z59" s="6"/>
    </row>
    <row r="60" spans="1:26" ht="15.6" x14ac:dyDescent="0.3">
      <c r="A60" s="99"/>
      <c r="B60" s="21">
        <f t="shared" si="4"/>
        <v>0</v>
      </c>
      <c r="C60" s="21">
        <v>1</v>
      </c>
      <c r="D60" s="23" t="s">
        <v>300</v>
      </c>
      <c r="E60" s="110"/>
      <c r="F60" s="33">
        <f t="shared" si="9"/>
        <v>0</v>
      </c>
      <c r="G60" s="33"/>
      <c r="H60" s="34" t="s">
        <v>301</v>
      </c>
      <c r="I60" s="117"/>
      <c r="J60" s="37">
        <f t="shared" si="1"/>
        <v>0</v>
      </c>
      <c r="K60" s="37">
        <v>1</v>
      </c>
      <c r="L60" s="38" t="s">
        <v>306</v>
      </c>
      <c r="M60" s="3"/>
      <c r="N60" s="3"/>
      <c r="O60" s="3"/>
      <c r="P60" s="4"/>
      <c r="Q60" s="148"/>
      <c r="R60" s="3"/>
      <c r="S60" s="3"/>
      <c r="T60" s="85" t="s">
        <v>260</v>
      </c>
      <c r="U60" s="82">
        <f>I5</f>
        <v>0</v>
      </c>
      <c r="V60" s="87">
        <f>I5/55</f>
        <v>0</v>
      </c>
      <c r="W60" s="86">
        <f>J5</f>
        <v>0</v>
      </c>
      <c r="X60" s="88">
        <f>K5/49</f>
        <v>1</v>
      </c>
      <c r="Z60" s="6"/>
    </row>
    <row r="61" spans="1:26" ht="15.6" x14ac:dyDescent="0.3">
      <c r="A61" s="99"/>
      <c r="B61" s="21">
        <f t="shared" si="4"/>
        <v>0</v>
      </c>
      <c r="C61" s="21"/>
      <c r="D61" s="22" t="s">
        <v>304</v>
      </c>
      <c r="E61" s="110"/>
      <c r="F61" s="33">
        <f t="shared" si="9"/>
        <v>0</v>
      </c>
      <c r="G61" s="33">
        <v>1</v>
      </c>
      <c r="H61" s="35" t="s">
        <v>305</v>
      </c>
      <c r="I61" s="111"/>
      <c r="J61" s="1"/>
      <c r="K61" s="1"/>
      <c r="L61" s="4"/>
      <c r="M61" s="3"/>
      <c r="N61" s="3"/>
      <c r="O61" s="3"/>
      <c r="P61" s="4"/>
      <c r="Q61" s="120"/>
      <c r="R61" s="2"/>
      <c r="S61" s="2"/>
      <c r="T61" s="85" t="s">
        <v>130</v>
      </c>
      <c r="U61" s="82">
        <f>M50</f>
        <v>0</v>
      </c>
      <c r="V61" s="89">
        <f>M50/7</f>
        <v>0</v>
      </c>
      <c r="W61" s="86">
        <f>N50</f>
        <v>0</v>
      </c>
      <c r="X61" s="90" t="s">
        <v>261</v>
      </c>
      <c r="Z61" s="6"/>
    </row>
    <row r="62" spans="1:26" ht="15.6" x14ac:dyDescent="0.3">
      <c r="A62" s="99"/>
      <c r="B62" s="21">
        <f t="shared" si="4"/>
        <v>0</v>
      </c>
      <c r="C62" s="21">
        <v>1</v>
      </c>
      <c r="D62" s="23" t="s">
        <v>307</v>
      </c>
      <c r="E62" s="110"/>
      <c r="F62" s="33">
        <f t="shared" si="9"/>
        <v>0</v>
      </c>
      <c r="G62" s="33">
        <v>1</v>
      </c>
      <c r="H62" s="35" t="s">
        <v>308</v>
      </c>
      <c r="I62" s="120"/>
      <c r="J62" s="2"/>
      <c r="K62" s="2"/>
      <c r="M62" s="1"/>
      <c r="N62" s="1"/>
      <c r="O62" s="1"/>
      <c r="P62" s="4"/>
      <c r="Q62" s="120"/>
      <c r="R62" s="2"/>
      <c r="S62" s="2"/>
      <c r="T62" s="85" t="s">
        <v>348</v>
      </c>
      <c r="U62" s="82">
        <f>E28</f>
        <v>0</v>
      </c>
      <c r="V62" s="89">
        <f>E28/51</f>
        <v>0</v>
      </c>
      <c r="W62" s="86">
        <f>F28</f>
        <v>0</v>
      </c>
      <c r="X62" s="88">
        <f>G28/32</f>
        <v>1</v>
      </c>
      <c r="Z62" s="2"/>
    </row>
    <row r="63" spans="1:26" ht="15.6" x14ac:dyDescent="0.3">
      <c r="A63" s="99"/>
      <c r="B63" s="21">
        <f t="shared" si="4"/>
        <v>0</v>
      </c>
      <c r="C63" s="21">
        <v>1</v>
      </c>
      <c r="D63" s="24" t="s">
        <v>309</v>
      </c>
      <c r="E63" s="110"/>
      <c r="F63" s="33">
        <f t="shared" si="9"/>
        <v>0</v>
      </c>
      <c r="G63" s="33">
        <v>1</v>
      </c>
      <c r="H63" s="36" t="s">
        <v>310</v>
      </c>
      <c r="I63" s="111"/>
      <c r="J63" s="1"/>
      <c r="K63" s="1"/>
      <c r="P63" s="4"/>
      <c r="Q63" s="120"/>
      <c r="R63" s="2"/>
      <c r="S63" s="2"/>
      <c r="T63" s="85" t="s">
        <v>91</v>
      </c>
      <c r="U63" s="82">
        <f>M20</f>
        <v>0</v>
      </c>
      <c r="V63" s="89">
        <f>M20/13</f>
        <v>0</v>
      </c>
      <c r="W63" s="86">
        <f>N20</f>
        <v>0</v>
      </c>
      <c r="X63" s="88">
        <f>O20/2</f>
        <v>1</v>
      </c>
      <c r="Z63" s="6"/>
    </row>
    <row r="64" spans="1:26" ht="15.6" x14ac:dyDescent="0.3">
      <c r="A64" s="99"/>
      <c r="B64" s="21">
        <f t="shared" ref="B64" si="14">IF(AND(A64="x",C64=1),1,0)</f>
        <v>0</v>
      </c>
      <c r="C64" s="21"/>
      <c r="D64" s="22" t="s">
        <v>350</v>
      </c>
      <c r="E64" s="110"/>
      <c r="F64" s="33">
        <f t="shared" si="9"/>
        <v>0</v>
      </c>
      <c r="G64" s="33"/>
      <c r="H64" s="34" t="s">
        <v>312</v>
      </c>
      <c r="I64" s="111"/>
      <c r="J64" s="1"/>
      <c r="K64" s="1"/>
      <c r="P64" s="4"/>
      <c r="Q64" s="120"/>
      <c r="R64" s="2"/>
      <c r="S64" s="2"/>
      <c r="T64" s="85" t="s">
        <v>216</v>
      </c>
      <c r="U64" s="82">
        <f>Q20</f>
        <v>0</v>
      </c>
      <c r="V64" s="89">
        <f>Q20/30</f>
        <v>0</v>
      </c>
      <c r="W64" s="86">
        <f>R20</f>
        <v>0</v>
      </c>
      <c r="X64" s="88">
        <f>S20/13</f>
        <v>1</v>
      </c>
      <c r="Z64" s="6"/>
    </row>
    <row r="65" spans="1:26" ht="15.6" x14ac:dyDescent="0.3">
      <c r="A65" s="99"/>
      <c r="B65" s="21">
        <f t="shared" si="4"/>
        <v>0</v>
      </c>
      <c r="C65" s="21">
        <v>1</v>
      </c>
      <c r="D65" s="23" t="s">
        <v>311</v>
      </c>
      <c r="E65" s="110"/>
      <c r="F65" s="33">
        <f t="shared" si="9"/>
        <v>0</v>
      </c>
      <c r="G65" s="33"/>
      <c r="H65" s="34" t="s">
        <v>314</v>
      </c>
      <c r="I65" s="111"/>
      <c r="J65" s="1"/>
      <c r="K65" s="1"/>
      <c r="P65" s="4"/>
      <c r="T65" s="85" t="s">
        <v>352</v>
      </c>
      <c r="U65" s="82">
        <f>M42</f>
        <v>0</v>
      </c>
      <c r="V65" s="89">
        <f>M42/7</f>
        <v>0</v>
      </c>
      <c r="W65" s="86">
        <f>N42</f>
        <v>0</v>
      </c>
      <c r="X65" s="88">
        <f>O42/7</f>
        <v>1</v>
      </c>
      <c r="Z65" s="6"/>
    </row>
    <row r="66" spans="1:26" ht="15.6" x14ac:dyDescent="0.3">
      <c r="A66" s="99"/>
      <c r="B66" s="21">
        <f t="shared" si="4"/>
        <v>0</v>
      </c>
      <c r="C66" s="21"/>
      <c r="D66" s="22" t="s">
        <v>313</v>
      </c>
      <c r="E66" s="110"/>
      <c r="F66" s="33">
        <f t="shared" si="9"/>
        <v>0</v>
      </c>
      <c r="G66" s="33"/>
      <c r="H66" s="34" t="s">
        <v>316</v>
      </c>
      <c r="I66" s="111"/>
      <c r="J66" s="1"/>
      <c r="K66" s="1"/>
      <c r="L66" s="10"/>
      <c r="Q66" s="149"/>
      <c r="R66" s="10"/>
      <c r="S66" s="10"/>
      <c r="T66" s="85" t="s">
        <v>1</v>
      </c>
      <c r="U66" s="82">
        <f>A5</f>
        <v>3</v>
      </c>
      <c r="V66" s="89">
        <f>A5/67</f>
        <v>4.4776119402985072E-2</v>
      </c>
      <c r="W66" s="86">
        <f>B5</f>
        <v>2</v>
      </c>
      <c r="X66" s="88">
        <f>C5/43</f>
        <v>1</v>
      </c>
      <c r="Z66" s="6"/>
    </row>
    <row r="67" spans="1:26" ht="15.6" x14ac:dyDescent="0.3">
      <c r="A67" s="99"/>
      <c r="B67" s="21">
        <f t="shared" si="4"/>
        <v>0</v>
      </c>
      <c r="C67" s="21"/>
      <c r="D67" s="22" t="s">
        <v>315</v>
      </c>
      <c r="E67" s="110"/>
      <c r="F67" s="33">
        <f t="shared" si="9"/>
        <v>0</v>
      </c>
      <c r="G67" s="33"/>
      <c r="H67" s="34" t="s">
        <v>318</v>
      </c>
      <c r="I67" s="111"/>
      <c r="J67" s="1"/>
      <c r="K67" s="1"/>
      <c r="L67" s="4"/>
      <c r="M67" s="10"/>
      <c r="N67" s="10"/>
      <c r="O67" s="10"/>
      <c r="P67" s="10"/>
      <c r="Q67" s="120"/>
      <c r="R67" s="2"/>
      <c r="S67" s="2"/>
      <c r="T67" s="85" t="s">
        <v>344</v>
      </c>
      <c r="U67" s="82">
        <f>M5</f>
        <v>0</v>
      </c>
      <c r="V67" s="89">
        <f>M5/14</f>
        <v>0</v>
      </c>
      <c r="W67" s="86">
        <f>N5</f>
        <v>0</v>
      </c>
      <c r="X67" s="88">
        <f>O5/5</f>
        <v>1</v>
      </c>
      <c r="Z67" s="6"/>
    </row>
    <row r="68" spans="1:26" ht="15.6" x14ac:dyDescent="0.3">
      <c r="A68" s="98" t="s">
        <v>337</v>
      </c>
      <c r="B68" s="21">
        <f t="shared" si="4"/>
        <v>1</v>
      </c>
      <c r="C68" s="21">
        <v>1</v>
      </c>
      <c r="D68" s="23" t="s">
        <v>317</v>
      </c>
      <c r="E68" s="110"/>
      <c r="F68" s="33">
        <f t="shared" si="9"/>
        <v>0</v>
      </c>
      <c r="G68" s="33">
        <v>1</v>
      </c>
      <c r="H68" s="35" t="s">
        <v>320</v>
      </c>
      <c r="I68" s="111"/>
      <c r="J68" s="1"/>
      <c r="K68" s="1"/>
      <c r="L68" s="157"/>
      <c r="M68" s="159"/>
      <c r="N68" s="158"/>
      <c r="O68" s="158"/>
      <c r="P68" s="158"/>
      <c r="Q68" s="120"/>
      <c r="R68" s="2"/>
      <c r="S68" s="2"/>
      <c r="T68" s="85" t="s">
        <v>174</v>
      </c>
      <c r="U68" s="82">
        <f>E5</f>
        <v>0</v>
      </c>
      <c r="V68" s="89">
        <f>E5/21</f>
        <v>0</v>
      </c>
      <c r="W68" s="86">
        <f>F5</f>
        <v>0</v>
      </c>
      <c r="X68" s="88">
        <f>G5/13</f>
        <v>1</v>
      </c>
      <c r="Z68" s="6"/>
    </row>
    <row r="69" spans="1:26" ht="15.6" x14ac:dyDescent="0.3">
      <c r="A69" s="99"/>
      <c r="B69" s="21">
        <f t="shared" si="4"/>
        <v>0</v>
      </c>
      <c r="C69" s="21">
        <v>1</v>
      </c>
      <c r="D69" s="23" t="s">
        <v>319</v>
      </c>
      <c r="E69" s="110"/>
      <c r="F69" s="33">
        <f t="shared" si="9"/>
        <v>0</v>
      </c>
      <c r="G69" s="33">
        <v>1</v>
      </c>
      <c r="H69" s="35" t="s">
        <v>322</v>
      </c>
      <c r="I69" s="111"/>
      <c r="J69" s="1"/>
      <c r="K69" s="1"/>
      <c r="L69" s="158"/>
      <c r="M69" s="1"/>
      <c r="N69" s="1"/>
      <c r="O69" s="1"/>
      <c r="P69" s="4"/>
      <c r="Q69" s="120"/>
      <c r="R69" s="2"/>
      <c r="S69" s="2"/>
      <c r="T69" s="85" t="s">
        <v>353</v>
      </c>
      <c r="U69" s="82">
        <f>M35</f>
        <v>0</v>
      </c>
      <c r="V69" s="89">
        <f>M35/6</f>
        <v>0</v>
      </c>
      <c r="W69" s="86">
        <f>N35</f>
        <v>0</v>
      </c>
      <c r="X69" s="88">
        <f>O35/3</f>
        <v>1</v>
      </c>
      <c r="Z69" s="6"/>
    </row>
    <row r="70" spans="1:26" ht="15.6" x14ac:dyDescent="0.3">
      <c r="A70" s="99"/>
      <c r="B70" s="21">
        <f t="shared" si="4"/>
        <v>0</v>
      </c>
      <c r="C70" s="21"/>
      <c r="D70" s="22" t="s">
        <v>321</v>
      </c>
      <c r="E70" s="110"/>
      <c r="F70" s="33">
        <f t="shared" si="9"/>
        <v>0</v>
      </c>
      <c r="G70" s="33"/>
      <c r="H70" s="34" t="s">
        <v>324</v>
      </c>
      <c r="I70" s="111"/>
      <c r="J70" s="1"/>
      <c r="K70" s="1"/>
      <c r="L70" s="157"/>
      <c r="M70" s="1"/>
      <c r="N70" s="1"/>
      <c r="O70" s="1"/>
      <c r="P70" s="4"/>
      <c r="Q70" s="120"/>
      <c r="R70" s="2"/>
      <c r="S70" s="2"/>
      <c r="T70" s="85" t="s">
        <v>2</v>
      </c>
      <c r="U70" s="82">
        <f>U5</f>
        <v>0</v>
      </c>
      <c r="V70" s="89">
        <f>U5/39</f>
        <v>0</v>
      </c>
      <c r="W70" s="86">
        <f>V5</f>
        <v>0</v>
      </c>
      <c r="X70" s="88">
        <f>W5/14</f>
        <v>1</v>
      </c>
      <c r="Z70" s="6"/>
    </row>
    <row r="71" spans="1:26" ht="15.6" x14ac:dyDescent="0.3">
      <c r="A71" s="99"/>
      <c r="B71" s="21">
        <f t="shared" si="4"/>
        <v>0</v>
      </c>
      <c r="C71" s="21"/>
      <c r="D71" s="22" t="s">
        <v>323</v>
      </c>
      <c r="E71" s="110"/>
      <c r="F71" s="33">
        <f t="shared" si="9"/>
        <v>0</v>
      </c>
      <c r="G71" s="33"/>
      <c r="H71" s="34" t="s">
        <v>326</v>
      </c>
      <c r="I71" s="111"/>
      <c r="J71" s="1"/>
      <c r="K71" s="1"/>
      <c r="L71" s="158"/>
      <c r="M71" s="1"/>
      <c r="N71" s="1"/>
      <c r="O71" s="1"/>
      <c r="P71" s="1"/>
      <c r="Q71" s="120"/>
      <c r="R71" s="2"/>
      <c r="S71" s="2"/>
      <c r="T71" s="83" t="s">
        <v>303</v>
      </c>
      <c r="U71" s="82">
        <f>Q5</f>
        <v>0</v>
      </c>
      <c r="V71" s="89">
        <f>Q5/14</f>
        <v>0</v>
      </c>
      <c r="W71" s="86">
        <f>R5</f>
        <v>0</v>
      </c>
      <c r="X71" s="88">
        <f>S5/12</f>
        <v>1</v>
      </c>
      <c r="Z71" s="6"/>
    </row>
    <row r="72" spans="1:26" ht="17.399999999999999" x14ac:dyDescent="0.3">
      <c r="A72" s="99"/>
      <c r="B72" s="21">
        <f t="shared" si="4"/>
        <v>0</v>
      </c>
      <c r="C72" s="21">
        <v>1</v>
      </c>
      <c r="D72" s="23" t="s">
        <v>325</v>
      </c>
      <c r="E72" s="110"/>
      <c r="F72" s="33">
        <f t="shared" si="9"/>
        <v>0</v>
      </c>
      <c r="G72" s="33"/>
      <c r="H72" s="34" t="s">
        <v>328</v>
      </c>
      <c r="I72" s="111"/>
      <c r="J72" s="1"/>
      <c r="K72" s="1"/>
      <c r="L72" s="157"/>
      <c r="M72" s="1"/>
      <c r="N72" s="1"/>
      <c r="O72" s="1"/>
      <c r="P72" s="1"/>
      <c r="Q72" s="120"/>
      <c r="R72" s="2"/>
      <c r="S72" s="2"/>
      <c r="T72" s="1"/>
      <c r="U72" s="82">
        <f>SUM(U60:U71)</f>
        <v>3</v>
      </c>
      <c r="V72" s="91">
        <f>I3/324</f>
        <v>9.2592592592592587E-3</v>
      </c>
      <c r="W72" s="86">
        <f>SUM(W60:W71)</f>
        <v>2</v>
      </c>
      <c r="X72" s="88">
        <f>I1/194</f>
        <v>1.0309278350515464E-2</v>
      </c>
      <c r="Y72" s="11"/>
      <c r="Z72" s="6"/>
    </row>
    <row r="73" spans="1:26" ht="17.399999999999999" x14ac:dyDescent="0.3">
      <c r="A73" s="99"/>
      <c r="B73" s="21">
        <f t="shared" ref="B73:B74" si="15">IF(AND(A73="x",C73=1),1,0)</f>
        <v>0</v>
      </c>
      <c r="C73" s="21"/>
      <c r="D73" s="22" t="s">
        <v>327</v>
      </c>
      <c r="E73" s="110"/>
      <c r="F73" s="33">
        <f t="shared" si="9"/>
        <v>0</v>
      </c>
      <c r="G73" s="33">
        <v>1</v>
      </c>
      <c r="H73" s="35" t="s">
        <v>330</v>
      </c>
      <c r="I73" s="111"/>
      <c r="J73" s="1"/>
      <c r="K73" s="1"/>
      <c r="L73" s="158"/>
      <c r="M73" s="1"/>
      <c r="N73" s="1"/>
      <c r="O73" s="1"/>
      <c r="P73" s="1"/>
      <c r="Q73" s="120"/>
      <c r="R73" s="2"/>
      <c r="S73" s="2"/>
      <c r="T73" s="1"/>
      <c r="U73" s="154"/>
      <c r="V73" s="8"/>
      <c r="W73" s="8"/>
      <c r="X73" s="4"/>
      <c r="Y73" s="11"/>
      <c r="Z73" s="6"/>
    </row>
    <row r="74" spans="1:26" ht="17.399999999999999" x14ac:dyDescent="0.3">
      <c r="A74" s="99"/>
      <c r="B74" s="21">
        <f t="shared" si="15"/>
        <v>0</v>
      </c>
      <c r="C74" s="21"/>
      <c r="D74" s="22" t="s">
        <v>329</v>
      </c>
      <c r="E74" s="110"/>
      <c r="F74" s="33">
        <f t="shared" si="9"/>
        <v>0</v>
      </c>
      <c r="G74" s="33">
        <v>1</v>
      </c>
      <c r="H74" s="35" t="s">
        <v>331</v>
      </c>
      <c r="I74" s="111"/>
      <c r="J74" s="1"/>
      <c r="K74" s="1"/>
      <c r="L74" s="157"/>
      <c r="M74" s="1"/>
      <c r="N74" s="1"/>
      <c r="O74" s="1"/>
      <c r="P74" s="1"/>
      <c r="Q74" s="120"/>
      <c r="R74" s="2"/>
      <c r="S74" s="2"/>
      <c r="T74" s="4"/>
      <c r="U74" s="154"/>
      <c r="V74" s="8"/>
      <c r="W74" s="8"/>
      <c r="X74" s="4"/>
      <c r="Y74" s="11"/>
      <c r="Z74" s="6"/>
    </row>
    <row r="75" spans="1:26" ht="17.399999999999999" x14ac:dyDescent="0.3">
      <c r="A75" s="100"/>
      <c r="B75" s="12"/>
      <c r="C75" s="12"/>
      <c r="D75" s="4"/>
      <c r="E75" s="110"/>
      <c r="F75" s="33">
        <f t="shared" si="9"/>
        <v>0</v>
      </c>
      <c r="G75" s="33"/>
      <c r="H75" s="34" t="s">
        <v>332</v>
      </c>
      <c r="I75" s="111"/>
      <c r="J75" s="1"/>
      <c r="K75" s="1"/>
      <c r="L75" s="158"/>
      <c r="M75" s="1"/>
      <c r="N75" s="1"/>
      <c r="O75" s="1"/>
      <c r="P75" s="1"/>
      <c r="Q75" s="120"/>
      <c r="R75" s="2"/>
      <c r="S75" s="2"/>
      <c r="T75" s="4"/>
      <c r="U75" s="154"/>
      <c r="V75" s="8"/>
      <c r="W75" s="8"/>
      <c r="X75" s="4"/>
      <c r="Y75" s="11"/>
      <c r="Z75" s="6"/>
    </row>
    <row r="76" spans="1:26" ht="17.399999999999999" x14ac:dyDescent="0.3">
      <c r="A76" s="100"/>
      <c r="B76" s="12"/>
      <c r="C76" s="12"/>
      <c r="D76" s="4"/>
      <c r="E76" s="110"/>
      <c r="F76" s="33">
        <f t="shared" si="9"/>
        <v>0</v>
      </c>
      <c r="G76" s="33">
        <v>1</v>
      </c>
      <c r="H76" s="35" t="s">
        <v>333</v>
      </c>
      <c r="I76" s="111"/>
      <c r="J76" s="1"/>
      <c r="K76" s="1"/>
      <c r="L76" s="157"/>
      <c r="M76" s="1"/>
      <c r="N76" s="1"/>
      <c r="O76" s="1"/>
      <c r="P76" s="1"/>
      <c r="Q76" s="120"/>
      <c r="R76" s="2"/>
      <c r="S76" s="2"/>
      <c r="T76" s="1"/>
      <c r="U76" s="154"/>
      <c r="V76" s="8"/>
      <c r="W76" s="8"/>
      <c r="X76" s="4"/>
      <c r="Y76" s="11"/>
      <c r="Z76" s="6"/>
    </row>
    <row r="77" spans="1:26" ht="15.6" x14ac:dyDescent="0.3">
      <c r="A77" s="100"/>
      <c r="B77" s="12"/>
      <c r="C77" s="12"/>
      <c r="D77" s="4"/>
      <c r="E77" s="110"/>
      <c r="F77" s="33">
        <f t="shared" si="9"/>
        <v>0</v>
      </c>
      <c r="G77" s="33">
        <v>1</v>
      </c>
      <c r="H77" s="35" t="s">
        <v>334</v>
      </c>
      <c r="I77" s="111"/>
      <c r="J77" s="1"/>
      <c r="K77" s="1"/>
      <c r="L77" s="158"/>
      <c r="M77" s="1"/>
      <c r="N77" s="1"/>
      <c r="O77" s="1"/>
      <c r="P77" s="1"/>
      <c r="Q77" s="120"/>
      <c r="R77" s="2"/>
      <c r="S77" s="2"/>
      <c r="T77" s="1"/>
      <c r="U77" s="154"/>
      <c r="V77" s="8"/>
      <c r="W77" s="8"/>
      <c r="X77" s="4"/>
      <c r="Y77" s="4"/>
      <c r="Z77" s="6"/>
    </row>
    <row r="78" spans="1:26" ht="15.6" x14ac:dyDescent="0.3">
      <c r="A78" s="100"/>
      <c r="B78" s="12"/>
      <c r="C78" s="12"/>
      <c r="D78" s="4"/>
      <c r="E78" s="110"/>
      <c r="F78" s="33">
        <f t="shared" si="9"/>
        <v>0</v>
      </c>
      <c r="G78" s="33">
        <v>1</v>
      </c>
      <c r="H78" s="35" t="s">
        <v>335</v>
      </c>
      <c r="I78" s="111"/>
      <c r="J78" s="1"/>
      <c r="K78" s="1"/>
      <c r="L78" s="157"/>
      <c r="M78" s="1"/>
      <c r="N78" s="1"/>
      <c r="O78" s="1"/>
      <c r="P78" s="1"/>
      <c r="Q78" s="120"/>
      <c r="R78" s="2"/>
      <c r="S78" s="2"/>
      <c r="T78" s="1"/>
      <c r="U78" s="154"/>
      <c r="V78" s="8"/>
      <c r="W78" s="8"/>
      <c r="X78" s="4"/>
      <c r="Y78" s="4"/>
      <c r="Z78" s="6"/>
    </row>
    <row r="79" spans="1:26" ht="15.6" x14ac:dyDescent="0.3">
      <c r="A79" s="100"/>
      <c r="B79" s="12"/>
      <c r="C79" s="12"/>
      <c r="D79" s="4"/>
      <c r="E79" s="110"/>
      <c r="F79" s="33">
        <f t="shared" si="9"/>
        <v>0</v>
      </c>
      <c r="G79" s="33">
        <v>1</v>
      </c>
      <c r="H79" s="35" t="s">
        <v>336</v>
      </c>
      <c r="I79" s="111"/>
      <c r="J79" s="1"/>
      <c r="K79" s="1"/>
      <c r="L79" s="158"/>
      <c r="M79" s="1"/>
      <c r="N79" s="1"/>
      <c r="O79" s="1"/>
      <c r="P79" s="1"/>
      <c r="Q79" s="120"/>
      <c r="R79" s="2"/>
      <c r="S79" s="2"/>
      <c r="T79" s="1"/>
      <c r="U79" s="154"/>
      <c r="V79" s="8"/>
      <c r="W79" s="8"/>
      <c r="X79" s="4"/>
      <c r="Y79" s="4"/>
      <c r="Z79" s="6"/>
    </row>
    <row r="80" spans="1:26" ht="15.6" x14ac:dyDescent="0.3">
      <c r="A80" s="100"/>
      <c r="B80" s="12"/>
      <c r="C80" s="12"/>
      <c r="D80" s="4"/>
      <c r="E80" s="111"/>
      <c r="F80" s="1"/>
      <c r="G80" s="1"/>
      <c r="H80" s="4"/>
      <c r="M80" s="1"/>
      <c r="N80" s="1"/>
      <c r="O80" s="1"/>
      <c r="P80" s="1"/>
      <c r="U80" s="154"/>
      <c r="V80" s="8"/>
      <c r="W80" s="8"/>
      <c r="X80" s="4"/>
    </row>
    <row r="81" spans="1:4" ht="15.6" x14ac:dyDescent="0.3">
      <c r="A81" s="100"/>
      <c r="B81" s="12"/>
      <c r="C81" s="12"/>
      <c r="D81" s="4"/>
    </row>
  </sheetData>
  <sheetProtection sheet="1" objects="1" scenarios="1" selectLockedCells="1"/>
  <sortState xmlns:xlrd2="http://schemas.microsoft.com/office/spreadsheetml/2017/richdata2" ref="U6:X8">
    <sortCondition ref="X6:X8"/>
  </sortState>
  <mergeCells count="7">
    <mergeCell ref="L76:L77"/>
    <mergeCell ref="L78:L79"/>
    <mergeCell ref="M68:P68"/>
    <mergeCell ref="L68:L69"/>
    <mergeCell ref="L70:L71"/>
    <mergeCell ref="L72:L73"/>
    <mergeCell ref="L74:L75"/>
  </mergeCells>
  <pageMargins left="0.7" right="0.7" top="0.75" bottom="0.75" header="0.3" footer="0.3"/>
  <pageSetup paperSize="9" orientation="portrait" horizontalDpi="4294967293" verticalDpi="0" r:id="rId1"/>
  <ignoredErrors>
    <ignoredError sqref="U6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Pirkko Schildt</dc:creator>
  <cp:lastModifiedBy>Pirkko Schildt</cp:lastModifiedBy>
  <dcterms:created xsi:type="dcterms:W3CDTF">2014-04-15T17:43:02Z</dcterms:created>
  <dcterms:modified xsi:type="dcterms:W3CDTF">2020-07-04T14:13:35Z</dcterms:modified>
</cp:coreProperties>
</file>